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0" yWindow="-45" windowWidth="7710" windowHeight="8205"/>
  </bookViews>
  <sheets>
    <sheet name="Balance Dic 2008" sheetId="10" r:id="rId1"/>
    <sheet name="Balance Nov 2008" sheetId="9" r:id="rId2"/>
    <sheet name="balance Oct 2008" sheetId="8" r:id="rId3"/>
    <sheet name="Balance Sep 2008" sheetId="7" r:id="rId4"/>
    <sheet name="Balance Agt 2008" sheetId="6" r:id="rId5"/>
    <sheet name="Balance Jul2008" sheetId="5" r:id="rId6"/>
    <sheet name="Balance Jun 2008" sheetId="4" r:id="rId7"/>
    <sheet name="Balance May 2008" sheetId="3" r:id="rId8"/>
    <sheet name="Balance Abr 2008" sheetId="2" r:id="rId9"/>
    <sheet name="Balance Mzo 2008" sheetId="1" r:id="rId10"/>
    <sheet name="Balance Feb 2008" sheetId="11" r:id="rId11"/>
    <sheet name="Balance Ene 2008" sheetId="12" r:id="rId12"/>
  </sheets>
  <calcPr calcId="145621"/>
</workbook>
</file>

<file path=xl/calcChain.xml><?xml version="1.0" encoding="utf-8"?>
<calcChain xmlns="http://schemas.openxmlformats.org/spreadsheetml/2006/main">
  <c r="C49" i="12" l="1"/>
  <c r="C46" i="12" l="1"/>
  <c r="C44" i="12"/>
  <c r="C40" i="12"/>
  <c r="C31" i="12"/>
  <c r="C23" i="12"/>
  <c r="C14" i="12"/>
  <c r="C46" i="11"/>
  <c r="C44" i="11"/>
  <c r="C40" i="11"/>
  <c r="C31" i="11"/>
  <c r="C23" i="11"/>
  <c r="C14" i="11"/>
  <c r="C33" i="12" l="1"/>
  <c r="C49" i="11"/>
  <c r="C33" i="11"/>
  <c r="C46" i="10"/>
  <c r="C49" i="10" s="1"/>
  <c r="C40" i="10"/>
  <c r="C31" i="10"/>
  <c r="C33" i="10" s="1"/>
  <c r="C23" i="10"/>
  <c r="C14" i="10"/>
  <c r="C46" i="9"/>
  <c r="C49" i="9" s="1"/>
  <c r="C40" i="9"/>
  <c r="C31" i="9"/>
  <c r="C33" i="9" s="1"/>
  <c r="C23" i="9"/>
  <c r="C14" i="9"/>
  <c r="C46" i="8"/>
  <c r="C49" i="8" s="1"/>
  <c r="C40" i="8"/>
  <c r="C31" i="8"/>
  <c r="C33" i="8" s="1"/>
  <c r="C23" i="8"/>
  <c r="C14" i="8"/>
  <c r="C46" i="7"/>
  <c r="C49" i="7" s="1"/>
  <c r="C40" i="7"/>
  <c r="C31" i="7"/>
  <c r="C33" i="7" s="1"/>
  <c r="C23" i="7"/>
  <c r="C14" i="7"/>
  <c r="C46" i="6"/>
  <c r="C49" i="6" s="1"/>
  <c r="C40" i="6"/>
  <c r="C31" i="6"/>
  <c r="C33" i="6" s="1"/>
  <c r="C23" i="6"/>
  <c r="C14" i="6"/>
  <c r="C46" i="5"/>
  <c r="C49" i="5" s="1"/>
  <c r="C44" i="5"/>
  <c r="C40" i="5"/>
  <c r="C31" i="5"/>
  <c r="C33" i="5" s="1"/>
  <c r="C23" i="5"/>
  <c r="C14" i="5"/>
  <c r="C44" i="4"/>
  <c r="C46" i="4" s="1"/>
  <c r="C49" i="4" s="1"/>
  <c r="C40" i="4"/>
  <c r="C31" i="4"/>
  <c r="C33" i="4" s="1"/>
  <c r="C23" i="4"/>
  <c r="C14" i="4"/>
  <c r="C44" i="3"/>
  <c r="C46" i="3" s="1"/>
  <c r="C49" i="3" s="1"/>
  <c r="C40" i="3"/>
  <c r="C31" i="3"/>
  <c r="C33" i="3" s="1"/>
  <c r="C23" i="3"/>
  <c r="C14" i="3"/>
  <c r="C44" i="2"/>
  <c r="C46" i="2" s="1"/>
  <c r="C49" i="2" s="1"/>
  <c r="C40" i="2"/>
  <c r="C31" i="2"/>
  <c r="C33" i="2" s="1"/>
  <c r="C23" i="2"/>
  <c r="C14" i="2"/>
  <c r="C46" i="1"/>
  <c r="C49" i="1" s="1"/>
  <c r="C44" i="1"/>
  <c r="C40" i="1"/>
  <c r="C31" i="1"/>
  <c r="C33" i="1" s="1"/>
  <c r="C23" i="1"/>
  <c r="C14" i="1"/>
</calcChain>
</file>

<file path=xl/sharedStrings.xml><?xml version="1.0" encoding="utf-8"?>
<sst xmlns="http://schemas.openxmlformats.org/spreadsheetml/2006/main" count="492" uniqueCount="53">
  <si>
    <t>INSTITUTO ELECTORAL DEL ESTADO DE JALISCO</t>
  </si>
  <si>
    <t>MARZO DE 2008</t>
  </si>
  <si>
    <t>C O N C E P T O</t>
  </si>
  <si>
    <t xml:space="preserve">I M P O R T E </t>
  </si>
  <si>
    <t>BANCOS CTA. DE CHEQUES</t>
  </si>
  <si>
    <t>INVERSIONES</t>
  </si>
  <si>
    <t>FONDO FIJO DE CAJA</t>
  </si>
  <si>
    <t>DEUDORES DIVERSOS</t>
  </si>
  <si>
    <t>FUNCIONARIOS Y EMPLEADOS</t>
  </si>
  <si>
    <t>ANTICIPO A PROVEEDORES</t>
  </si>
  <si>
    <t>CREDITO AL SALARIO</t>
  </si>
  <si>
    <t xml:space="preserve">TOTAL ACTIVO CIRCULANTE </t>
  </si>
  <si>
    <t>MOBILIARIO Y EQUIPO DE OFICINA</t>
  </si>
  <si>
    <t>EQUIPO DE TRANSPORTE</t>
  </si>
  <si>
    <t>EQUIPO DE CÓMPUTO</t>
  </si>
  <si>
    <t>EQUIPO DE COMUNICACIÓN</t>
  </si>
  <si>
    <t>PROGRAMAS DE CÓMPUTO</t>
  </si>
  <si>
    <t>EQUIPO DE AUDIO Y VIDEO</t>
  </si>
  <si>
    <t>Depreciación Acumulada</t>
  </si>
  <si>
    <t xml:space="preserve">TOTAL ACTIVO FIJO </t>
  </si>
  <si>
    <t>MEJORAS A LOCALES ARRENDADOS</t>
  </si>
  <si>
    <t>Amortización Acumulada a Locales Arrendados</t>
  </si>
  <si>
    <t>GASTOS DE INSTALACIÓN</t>
  </si>
  <si>
    <t>Amortización acumulada Gastos de Instalación</t>
  </si>
  <si>
    <t>DEPÓSITOS EN GARANTíA</t>
  </si>
  <si>
    <t>PAGOS ANTICIPADOS</t>
  </si>
  <si>
    <t xml:space="preserve">TOTAL ACTIVO DIFERIDO </t>
  </si>
  <si>
    <t>TOTAL ACTIVO</t>
  </si>
  <si>
    <t>ACREEDORES DIVERSOS</t>
  </si>
  <si>
    <t>IMPUESTOS POR PAGAR</t>
  </si>
  <si>
    <t>PROVEEDORES</t>
  </si>
  <si>
    <t>SUELDOS Y SALARIOS POR PAGAR</t>
  </si>
  <si>
    <t>CUENTAS POR PAGAR</t>
  </si>
  <si>
    <t xml:space="preserve">TOTAL PASIVO CIRCULANTE </t>
  </si>
  <si>
    <t>PATRIMONIO</t>
  </si>
  <si>
    <t>ASIGNACION PRESUPUESTAL-ADQ. ACTIVOS</t>
  </si>
  <si>
    <t>RESULTADOS DE EJERCICIOS ANTERIORES</t>
  </si>
  <si>
    <t>RESULTADO DEL EJERCICIO</t>
  </si>
  <si>
    <t>TOTAL PATRIMONIO</t>
  </si>
  <si>
    <t>TOTAL PASIVO Y PATRIMONIO</t>
  </si>
  <si>
    <t>ABRIL DE 2008</t>
  </si>
  <si>
    <t>MAYO DE 2008</t>
  </si>
  <si>
    <t>JUNIO DE 2008</t>
  </si>
  <si>
    <t>JULIO DE 2008</t>
  </si>
  <si>
    <t>INSTITUTO ELECTORAL Y DE PARTICIPACION CIUDADANA DEL ESTADO DE JALISCO</t>
  </si>
  <si>
    <t>AGOSTO DE 2008</t>
  </si>
  <si>
    <t>SEPTIEMBRE DE 2008</t>
  </si>
  <si>
    <t>OCTUBRE DE 2008</t>
  </si>
  <si>
    <t>NOVIEMBRE DE 2008</t>
  </si>
  <si>
    <t>DICIEMBRE DE 2008</t>
  </si>
  <si>
    <t>FEBRERO DE 2008</t>
  </si>
  <si>
    <t>ENERO DE 2008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</si>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</sst>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6" formatCode="dd/mmm/yyyy"/>
  </numFmts>
  <fonts count="7" x14ac:knownFonts="1">
    <font>
      <sz val="12"/>
      <name val="Garamond"/>
      <family val="1"/>
    </font>
    <font>
      <sz val="12"/>
      <name val="Trebuchet MS"/>
      <family val="2"/>
    </font>
    <font>
      <b/>
      <sz val="15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b/>
      <sz val="12"/>
      <name val="Trebuchet MS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6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4" fontId="1" fillId="0" borderId="0" xfId="0" applyNumberFormat="1" applyFont="1" applyBorder="1"/>
    <xf numFmtId="0" fontId="1" fillId="0" borderId="0" xfId="0" applyFont="1" applyAlignment="1">
      <alignment vertical="center"/>
    </xf>
    <xf numFmtId="4" fontId="1" fillId="0" borderId="9" xfId="0" applyNumberFormat="1" applyFont="1" applyBorder="1" applyAlignment="1">
      <alignment vertical="center"/>
    </xf>
    <xf numFmtId="37" fontId="1" fillId="0" borderId="10" xfId="0" applyNumberFormat="1" applyFont="1" applyBorder="1"/>
    <xf numFmtId="0" fontId="4" fillId="0" borderId="0" xfId="0" applyFont="1" applyAlignment="1">
      <alignment vertical="center"/>
    </xf>
    <xf numFmtId="164" fontId="1" fillId="0" borderId="11" xfId="0" applyNumberFormat="1" applyFont="1" applyBorder="1"/>
    <xf numFmtId="37" fontId="1" fillId="0" borderId="11" xfId="0" applyNumberFormat="1" applyFont="1" applyBorder="1"/>
    <xf numFmtId="4" fontId="5" fillId="0" borderId="9" xfId="0" applyNumberFormat="1" applyFont="1" applyBorder="1" applyAlignment="1">
      <alignment vertical="center"/>
    </xf>
    <xf numFmtId="37" fontId="5" fillId="0" borderId="10" xfId="0" applyNumberFormat="1" applyFont="1" applyBorder="1" applyAlignment="1">
      <alignment vertical="center"/>
    </xf>
    <xf numFmtId="37" fontId="5" fillId="0" borderId="11" xfId="0" applyNumberFormat="1" applyFont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37" fontId="5" fillId="0" borderId="11" xfId="0" applyNumberFormat="1" applyFont="1" applyFill="1" applyBorder="1" applyAlignment="1">
      <alignment vertical="center"/>
    </xf>
    <xf numFmtId="4" fontId="1" fillId="0" borderId="9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37" fontId="1" fillId="0" borderId="11" xfId="0" applyNumberFormat="1" applyFont="1" applyFill="1" applyBorder="1"/>
    <xf numFmtId="164" fontId="1" fillId="0" borderId="14" xfId="0" applyNumberFormat="1" applyFont="1" applyBorder="1"/>
    <xf numFmtId="37" fontId="1" fillId="0" borderId="15" xfId="0" applyNumberFormat="1" applyFont="1" applyFill="1" applyBorder="1" applyAlignment="1">
      <alignment vertical="center"/>
    </xf>
    <xf numFmtId="4" fontId="2" fillId="3" borderId="3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17" fontId="2" fillId="3" borderId="5" xfId="0" applyNumberFormat="1" applyFont="1" applyFill="1" applyBorder="1" applyAlignment="1">
      <alignment horizontal="center" vertical="center"/>
    </xf>
    <xf numFmtId="17" fontId="2" fillId="3" borderId="6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4" fontId="5" fillId="3" borderId="12" xfId="0" applyNumberFormat="1" applyFont="1" applyFill="1" applyBorder="1" applyAlignment="1">
      <alignment vertical="center"/>
    </xf>
    <xf numFmtId="37" fontId="5" fillId="3" borderId="13" xfId="0" applyNumberFormat="1" applyFont="1" applyFill="1" applyBorder="1"/>
    <xf numFmtId="37" fontId="5" fillId="2" borderId="13" xfId="0" applyNumberFormat="1" applyFont="1" applyFill="1" applyBorder="1" applyAlignment="1">
      <alignment vertical="center"/>
    </xf>
    <xf numFmtId="4" fontId="5" fillId="2" borderId="12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wrapText="1"/>
    </xf>
    <xf numFmtId="4" fontId="3" fillId="3" borderId="2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2">
    <cellStyle name="Fecha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abSelected="1" topLeftCell="B28" zoomScale="75" workbookViewId="0">
      <selection activeCell="C51" sqref="C51"/>
    </sheetView>
  </sheetViews>
  <sheetFormatPr baseColWidth="10" defaultRowHeight="18" x14ac:dyDescent="0.35"/>
  <cols>
    <col min="1" max="1" width="14.5" style="1" customWidth="1"/>
    <col min="2" max="2" width="41.625" style="1" customWidth="1"/>
    <col min="3" max="3" width="30" style="1" customWidth="1"/>
    <col min="4" max="16384" width="11" style="1"/>
  </cols>
  <sheetData>
    <row r="1" spans="2:3" ht="18.75" thickBot="1" x14ac:dyDescent="0.4"/>
    <row r="2" spans="2:3" s="31" customFormat="1" ht="44.25" customHeight="1" x14ac:dyDescent="0.35">
      <c r="B2" s="29" t="s">
        <v>44</v>
      </c>
      <c r="C2" s="30"/>
    </row>
    <row r="3" spans="2:3" ht="24" customHeight="1" x14ac:dyDescent="0.35">
      <c r="B3" s="19" t="s">
        <v>52</v>
      </c>
      <c r="C3" s="20"/>
    </row>
    <row r="4" spans="2:3" ht="24" customHeight="1" thickBot="1" x14ac:dyDescent="0.4">
      <c r="B4" s="21" t="s">
        <v>49</v>
      </c>
      <c r="C4" s="22"/>
    </row>
    <row r="5" spans="2:3" ht="27.75" customHeight="1" thickBot="1" x14ac:dyDescent="0.4">
      <c r="B5" s="2"/>
      <c r="C5" s="2"/>
    </row>
    <row r="6" spans="2:3" s="3" customFormat="1" ht="27.75" customHeight="1" thickTop="1" thickBot="1" x14ac:dyDescent="0.3">
      <c r="B6" s="23" t="s">
        <v>2</v>
      </c>
      <c r="C6" s="24" t="s">
        <v>3</v>
      </c>
    </row>
    <row r="7" spans="2:3" s="3" customFormat="1" ht="21" customHeight="1" thickTop="1" x14ac:dyDescent="0.35">
      <c r="B7" s="4" t="s">
        <v>6</v>
      </c>
      <c r="C7" s="8">
        <v>47000</v>
      </c>
    </row>
    <row r="8" spans="2:3" s="6" customFormat="1" ht="21" customHeight="1" x14ac:dyDescent="0.35">
      <c r="B8" s="4" t="s">
        <v>4</v>
      </c>
      <c r="C8" s="7">
        <v>38033415</v>
      </c>
    </row>
    <row r="9" spans="2:3" s="3" customFormat="1" ht="21" customHeight="1" x14ac:dyDescent="0.35">
      <c r="B9" s="4" t="s">
        <v>5</v>
      </c>
      <c r="C9" s="7">
        <v>0</v>
      </c>
    </row>
    <row r="10" spans="2:3" s="3" customFormat="1" ht="21" customHeight="1" x14ac:dyDescent="0.35">
      <c r="B10" s="4" t="s">
        <v>7</v>
      </c>
      <c r="C10" s="8">
        <v>119115</v>
      </c>
    </row>
    <row r="11" spans="2:3" s="3" customFormat="1" ht="21" hidden="1" customHeight="1" x14ac:dyDescent="0.35">
      <c r="B11" s="4" t="s">
        <v>8</v>
      </c>
      <c r="C11" s="7">
        <v>0</v>
      </c>
    </row>
    <row r="12" spans="2:3" s="3" customFormat="1" ht="21" hidden="1" customHeight="1" x14ac:dyDescent="0.35">
      <c r="B12" s="4" t="s">
        <v>9</v>
      </c>
      <c r="C12" s="7">
        <v>0</v>
      </c>
    </row>
    <row r="13" spans="2:3" s="3" customFormat="1" ht="21" customHeight="1" x14ac:dyDescent="0.35">
      <c r="B13" s="4" t="s">
        <v>10</v>
      </c>
      <c r="C13" s="8">
        <v>14228</v>
      </c>
    </row>
    <row r="14" spans="2:3" s="3" customFormat="1" ht="21" customHeight="1" thickBot="1" x14ac:dyDescent="0.4">
      <c r="B14" s="25" t="s">
        <v>11</v>
      </c>
      <c r="C14" s="26">
        <f>SUM(C7:C13)+1</f>
        <v>38213759</v>
      </c>
    </row>
    <row r="15" spans="2:3" s="3" customFormat="1" ht="21" customHeight="1" thickTop="1" x14ac:dyDescent="0.25">
      <c r="B15" s="9"/>
      <c r="C15" s="10"/>
    </row>
    <row r="16" spans="2:3" s="3" customFormat="1" ht="21" customHeight="1" x14ac:dyDescent="0.35">
      <c r="B16" s="4" t="s">
        <v>12</v>
      </c>
      <c r="C16" s="8">
        <v>3449049</v>
      </c>
    </row>
    <row r="17" spans="2:3" s="3" customFormat="1" ht="21" customHeight="1" x14ac:dyDescent="0.35">
      <c r="B17" s="4" t="s">
        <v>13</v>
      </c>
      <c r="C17" s="8">
        <v>3066005</v>
      </c>
    </row>
    <row r="18" spans="2:3" s="3" customFormat="1" ht="21" customHeight="1" x14ac:dyDescent="0.35">
      <c r="B18" s="4" t="s">
        <v>14</v>
      </c>
      <c r="C18" s="8">
        <v>8931662.6699999999</v>
      </c>
    </row>
    <row r="19" spans="2:3" s="3" customFormat="1" ht="21" customHeight="1" x14ac:dyDescent="0.35">
      <c r="B19" s="4" t="s">
        <v>15</v>
      </c>
      <c r="C19" s="8">
        <v>331861</v>
      </c>
    </row>
    <row r="20" spans="2:3" s="3" customFormat="1" ht="21" customHeight="1" x14ac:dyDescent="0.35">
      <c r="B20" s="4" t="s">
        <v>16</v>
      </c>
      <c r="C20" s="8">
        <v>434046</v>
      </c>
    </row>
    <row r="21" spans="2:3" s="3" customFormat="1" ht="21" customHeight="1" x14ac:dyDescent="0.35">
      <c r="B21" s="4" t="s">
        <v>17</v>
      </c>
      <c r="C21" s="8">
        <v>154951.5</v>
      </c>
    </row>
    <row r="22" spans="2:3" s="3" customFormat="1" ht="21" customHeight="1" x14ac:dyDescent="0.35">
      <c r="B22" s="4" t="s">
        <v>18</v>
      </c>
      <c r="C22" s="7">
        <v>-13597427</v>
      </c>
    </row>
    <row r="23" spans="2:3" s="3" customFormat="1" ht="21" customHeight="1" thickBot="1" x14ac:dyDescent="0.4">
      <c r="B23" s="25" t="s">
        <v>19</v>
      </c>
      <c r="C23" s="26">
        <f>SUM(C16:C22)</f>
        <v>2770148.17</v>
      </c>
    </row>
    <row r="24" spans="2:3" s="3" customFormat="1" ht="21" customHeight="1" thickTop="1" x14ac:dyDescent="0.25">
      <c r="B24" s="9"/>
      <c r="C24" s="11"/>
    </row>
    <row r="25" spans="2:3" s="3" customFormat="1" ht="21" customHeight="1" x14ac:dyDescent="0.35">
      <c r="B25" s="4" t="s">
        <v>20</v>
      </c>
      <c r="C25" s="8">
        <v>743608.15</v>
      </c>
    </row>
    <row r="26" spans="2:3" s="3" customFormat="1" ht="21" customHeight="1" x14ac:dyDescent="0.35">
      <c r="B26" s="4" t="s">
        <v>21</v>
      </c>
      <c r="C26" s="7">
        <v>-743608.15</v>
      </c>
    </row>
    <row r="27" spans="2:3" s="3" customFormat="1" ht="21" customHeight="1" x14ac:dyDescent="0.35">
      <c r="B27" s="4" t="s">
        <v>22</v>
      </c>
      <c r="C27" s="8">
        <v>45533.24</v>
      </c>
    </row>
    <row r="28" spans="2:3" s="3" customFormat="1" ht="21" customHeight="1" x14ac:dyDescent="0.35">
      <c r="B28" s="4" t="s">
        <v>23</v>
      </c>
      <c r="C28" s="7">
        <v>-22001</v>
      </c>
    </row>
    <row r="29" spans="2:3" s="3" customFormat="1" ht="21" customHeight="1" x14ac:dyDescent="0.35">
      <c r="B29" s="4" t="s">
        <v>24</v>
      </c>
      <c r="C29" s="8">
        <v>208436</v>
      </c>
    </row>
    <row r="30" spans="2:3" s="3" customFormat="1" ht="21" hidden="1" customHeight="1" x14ac:dyDescent="0.35">
      <c r="B30" s="4" t="s">
        <v>25</v>
      </c>
      <c r="C30" s="8"/>
    </row>
    <row r="31" spans="2:3" s="3" customFormat="1" ht="21" customHeight="1" thickBot="1" x14ac:dyDescent="0.4">
      <c r="B31" s="25" t="s">
        <v>26</v>
      </c>
      <c r="C31" s="26">
        <f>SUM(C25:C30)+1</f>
        <v>231969.24</v>
      </c>
    </row>
    <row r="32" spans="2:3" s="3" customFormat="1" ht="21" customHeight="1" thickTop="1" x14ac:dyDescent="0.25">
      <c r="B32" s="9"/>
      <c r="C32" s="11"/>
    </row>
    <row r="33" spans="2:4" s="3" customFormat="1" ht="21" customHeight="1" thickBot="1" x14ac:dyDescent="0.3">
      <c r="B33" s="28" t="s">
        <v>27</v>
      </c>
      <c r="C33" s="27">
        <f>+C31+C23+C14</f>
        <v>41215876.409999996</v>
      </c>
    </row>
    <row r="34" spans="2:4" s="3" customFormat="1" ht="21" customHeight="1" thickTop="1" x14ac:dyDescent="0.25">
      <c r="B34" s="12"/>
      <c r="C34" s="13"/>
    </row>
    <row r="35" spans="2:4" s="3" customFormat="1" ht="21" customHeight="1" x14ac:dyDescent="0.35">
      <c r="B35" s="14" t="s">
        <v>28</v>
      </c>
      <c r="C35" s="7">
        <v>19466659</v>
      </c>
    </row>
    <row r="36" spans="2:4" s="3" customFormat="1" ht="21" customHeight="1" x14ac:dyDescent="0.35">
      <c r="B36" s="14" t="s">
        <v>29</v>
      </c>
      <c r="C36" s="7">
        <v>2615258</v>
      </c>
      <c r="D36" s="15"/>
    </row>
    <row r="37" spans="2:4" s="3" customFormat="1" ht="21" customHeight="1" x14ac:dyDescent="0.35">
      <c r="B37" s="14" t="s">
        <v>30</v>
      </c>
      <c r="C37" s="7">
        <v>195120</v>
      </c>
      <c r="D37" s="15"/>
    </row>
    <row r="38" spans="2:4" s="3" customFormat="1" ht="21" customHeight="1" x14ac:dyDescent="0.35">
      <c r="B38" s="14" t="s">
        <v>31</v>
      </c>
      <c r="C38" s="7">
        <v>135996</v>
      </c>
    </row>
    <row r="39" spans="2:4" s="3" customFormat="1" ht="21" customHeight="1" x14ac:dyDescent="0.35">
      <c r="B39" s="14" t="s">
        <v>32</v>
      </c>
      <c r="C39" s="7">
        <v>5700</v>
      </c>
    </row>
    <row r="40" spans="2:4" s="3" customFormat="1" ht="21" customHeight="1" thickBot="1" x14ac:dyDescent="0.3">
      <c r="B40" s="28" t="s">
        <v>33</v>
      </c>
      <c r="C40" s="27">
        <f>SUM(C35:C39)</f>
        <v>22418733</v>
      </c>
    </row>
    <row r="41" spans="2:4" s="3" customFormat="1" ht="21" customHeight="1" thickTop="1" x14ac:dyDescent="0.25">
      <c r="B41" s="12"/>
      <c r="C41" s="13"/>
    </row>
    <row r="42" spans="2:4" s="3" customFormat="1" ht="21" customHeight="1" x14ac:dyDescent="0.35">
      <c r="B42" s="14" t="s">
        <v>34</v>
      </c>
      <c r="C42" s="16">
        <v>42008.47</v>
      </c>
    </row>
    <row r="43" spans="2:4" s="3" customFormat="1" ht="21" customHeight="1" x14ac:dyDescent="0.35">
      <c r="B43" s="14" t="s">
        <v>35</v>
      </c>
      <c r="C43" s="16">
        <v>13686460</v>
      </c>
    </row>
    <row r="44" spans="2:4" s="3" customFormat="1" ht="21" customHeight="1" x14ac:dyDescent="0.35">
      <c r="B44" s="14" t="s">
        <v>36</v>
      </c>
      <c r="C44" s="7">
        <v>-7153612</v>
      </c>
    </row>
    <row r="45" spans="2:4" s="3" customFormat="1" ht="21" customHeight="1" x14ac:dyDescent="0.35">
      <c r="B45" s="14" t="s">
        <v>37</v>
      </c>
      <c r="C45" s="17">
        <v>12222286</v>
      </c>
    </row>
    <row r="46" spans="2:4" s="3" customFormat="1" ht="21" customHeight="1" thickBot="1" x14ac:dyDescent="0.3">
      <c r="B46" s="28" t="s">
        <v>38</v>
      </c>
      <c r="C46" s="27">
        <f>SUM(C42:C45)+1</f>
        <v>18797143.469999999</v>
      </c>
    </row>
    <row r="47" spans="2:4" s="3" customFormat="1" ht="21" hidden="1" customHeight="1" thickTop="1" x14ac:dyDescent="0.25">
      <c r="B47" s="12"/>
      <c r="C47" s="13"/>
    </row>
    <row r="48" spans="2:4" s="3" customFormat="1" ht="21" customHeight="1" thickTop="1" thickBot="1" x14ac:dyDescent="0.3">
      <c r="B48" s="14"/>
      <c r="C48" s="18"/>
    </row>
    <row r="49" spans="2:3" s="3" customFormat="1" ht="21" customHeight="1" thickTop="1" thickBot="1" x14ac:dyDescent="0.3">
      <c r="B49" s="28" t="s">
        <v>39</v>
      </c>
      <c r="C49" s="27">
        <f>+C46+C40</f>
        <v>41215876.469999999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25" zoomScale="75" workbookViewId="0">
      <selection activeCell="B33" sqref="A33:XFD33"/>
    </sheetView>
  </sheetViews>
  <sheetFormatPr baseColWidth="10" defaultRowHeight="18" x14ac:dyDescent="0.35"/>
  <cols>
    <col min="1" max="1" width="14.5" style="1" customWidth="1"/>
    <col min="2" max="2" width="41.625" style="1" customWidth="1"/>
    <col min="3" max="3" width="30" style="1" customWidth="1"/>
    <col min="4" max="16384" width="11" style="1"/>
  </cols>
  <sheetData>
    <row r="1" spans="2:3" ht="18.75" thickBot="1" x14ac:dyDescent="0.4"/>
    <row r="2" spans="2:3" s="31" customFormat="1" ht="44.25" customHeight="1" x14ac:dyDescent="0.35">
      <c r="B2" s="29" t="s">
        <v>44</v>
      </c>
      <c r="C2" s="30"/>
    </row>
    <row r="3" spans="2:3" ht="24" customHeight="1" x14ac:dyDescent="0.35">
      <c r="B3" s="19" t="s">
        <v>52</v>
      </c>
      <c r="C3" s="20"/>
    </row>
    <row r="4" spans="2:3" ht="24" customHeight="1" thickBot="1" x14ac:dyDescent="0.4">
      <c r="B4" s="21" t="s">
        <v>48</v>
      </c>
      <c r="C4" s="22"/>
    </row>
    <row r="5" spans="2:3" ht="27.75" customHeight="1" thickBot="1" x14ac:dyDescent="0.4">
      <c r="B5" s="2"/>
      <c r="C5" s="2"/>
    </row>
    <row r="6" spans="2:3" s="3" customFormat="1" ht="27.75" customHeight="1" thickTop="1" thickBot="1" x14ac:dyDescent="0.3">
      <c r="B6" s="23" t="s">
        <v>2</v>
      </c>
      <c r="C6" s="24" t="s">
        <v>3</v>
      </c>
    </row>
    <row r="7" spans="2:3" s="3" customFormat="1" ht="21" customHeight="1" thickTop="1" x14ac:dyDescent="0.35">
      <c r="B7" s="4" t="s">
        <v>6</v>
      </c>
      <c r="C7" s="8">
        <v>47000</v>
      </c>
    </row>
    <row r="8" spans="2:3" s="6" customFormat="1" ht="21" customHeight="1" x14ac:dyDescent="0.35">
      <c r="B8" s="4" t="s">
        <v>4</v>
      </c>
      <c r="C8" s="7">
        <v>42885490</v>
      </c>
    </row>
    <row r="9" spans="2:3" s="3" customFormat="1" ht="21" customHeight="1" x14ac:dyDescent="0.35">
      <c r="B9" s="4" t="s">
        <v>5</v>
      </c>
      <c r="C9" s="7">
        <v>0</v>
      </c>
    </row>
    <row r="10" spans="2:3" s="3" customFormat="1" ht="21" customHeight="1" x14ac:dyDescent="0.35">
      <c r="B10" s="4" t="s">
        <v>7</v>
      </c>
      <c r="C10" s="8">
        <v>371306</v>
      </c>
    </row>
    <row r="11" spans="2:3" s="3" customFormat="1" ht="21" hidden="1" customHeight="1" x14ac:dyDescent="0.35">
      <c r="B11" s="4" t="s">
        <v>8</v>
      </c>
      <c r="C11" s="7">
        <v>0</v>
      </c>
    </row>
    <row r="12" spans="2:3" s="3" customFormat="1" ht="21" hidden="1" customHeight="1" x14ac:dyDescent="0.35">
      <c r="B12" s="4" t="s">
        <v>9</v>
      </c>
      <c r="C12" s="7">
        <v>0</v>
      </c>
    </row>
    <row r="13" spans="2:3" s="3" customFormat="1" ht="21" customHeight="1" x14ac:dyDescent="0.35">
      <c r="B13" s="4" t="s">
        <v>10</v>
      </c>
      <c r="C13" s="8">
        <v>994</v>
      </c>
    </row>
    <row r="14" spans="2:3" s="3" customFormat="1" ht="21" customHeight="1" thickBot="1" x14ac:dyDescent="0.4">
      <c r="B14" s="25" t="s">
        <v>11</v>
      </c>
      <c r="C14" s="26">
        <f>SUM(C7:C13)</f>
        <v>43304790</v>
      </c>
    </row>
    <row r="15" spans="2:3" s="3" customFormat="1" ht="21" customHeight="1" thickTop="1" x14ac:dyDescent="0.25">
      <c r="B15" s="9"/>
      <c r="C15" s="10"/>
    </row>
    <row r="16" spans="2:3" s="3" customFormat="1" ht="21" customHeight="1" x14ac:dyDescent="0.35">
      <c r="B16" s="4" t="s">
        <v>12</v>
      </c>
      <c r="C16" s="8">
        <v>3441093</v>
      </c>
    </row>
    <row r="17" spans="2:3" s="3" customFormat="1" ht="21" customHeight="1" x14ac:dyDescent="0.35">
      <c r="B17" s="4" t="s">
        <v>13</v>
      </c>
      <c r="C17" s="8">
        <v>3066005</v>
      </c>
    </row>
    <row r="18" spans="2:3" s="3" customFormat="1" ht="21" customHeight="1" x14ac:dyDescent="0.35">
      <c r="B18" s="4" t="s">
        <v>14</v>
      </c>
      <c r="C18" s="8">
        <v>8931662.6699999999</v>
      </c>
    </row>
    <row r="19" spans="2:3" s="3" customFormat="1" ht="21" customHeight="1" x14ac:dyDescent="0.35">
      <c r="B19" s="4" t="s">
        <v>15</v>
      </c>
      <c r="C19" s="8">
        <v>317594.52</v>
      </c>
    </row>
    <row r="20" spans="2:3" s="3" customFormat="1" ht="21" customHeight="1" x14ac:dyDescent="0.35">
      <c r="B20" s="4" t="s">
        <v>16</v>
      </c>
      <c r="C20" s="8">
        <v>434046</v>
      </c>
    </row>
    <row r="21" spans="2:3" s="3" customFormat="1" ht="21" customHeight="1" x14ac:dyDescent="0.35">
      <c r="B21" s="4" t="s">
        <v>17</v>
      </c>
      <c r="C21" s="8">
        <v>154951.5</v>
      </c>
    </row>
    <row r="22" spans="2:3" s="3" customFormat="1" ht="21" customHeight="1" x14ac:dyDescent="0.35">
      <c r="B22" s="4" t="s">
        <v>18</v>
      </c>
      <c r="C22" s="7">
        <v>-13454740</v>
      </c>
    </row>
    <row r="23" spans="2:3" s="3" customFormat="1" ht="21" customHeight="1" thickBot="1" x14ac:dyDescent="0.4">
      <c r="B23" s="25" t="s">
        <v>19</v>
      </c>
      <c r="C23" s="26">
        <f>SUM(C16:C22)-1</f>
        <v>2890611.6899999995</v>
      </c>
    </row>
    <row r="24" spans="2:3" s="3" customFormat="1" ht="21" customHeight="1" thickTop="1" x14ac:dyDescent="0.25">
      <c r="B24" s="9"/>
      <c r="C24" s="11"/>
    </row>
    <row r="25" spans="2:3" s="3" customFormat="1" ht="21" customHeight="1" x14ac:dyDescent="0.35">
      <c r="B25" s="4" t="s">
        <v>20</v>
      </c>
      <c r="C25" s="8">
        <v>743608.15</v>
      </c>
    </row>
    <row r="26" spans="2:3" s="3" customFormat="1" ht="21" customHeight="1" x14ac:dyDescent="0.35">
      <c r="B26" s="4" t="s">
        <v>21</v>
      </c>
      <c r="C26" s="7">
        <v>-743608.15</v>
      </c>
    </row>
    <row r="27" spans="2:3" s="3" customFormat="1" ht="21" customHeight="1" x14ac:dyDescent="0.35">
      <c r="B27" s="4" t="s">
        <v>22</v>
      </c>
      <c r="C27" s="8">
        <v>45533.24</v>
      </c>
    </row>
    <row r="28" spans="2:3" s="3" customFormat="1" ht="21" customHeight="1" x14ac:dyDescent="0.35">
      <c r="B28" s="4" t="s">
        <v>23</v>
      </c>
      <c r="C28" s="7">
        <v>-21811</v>
      </c>
    </row>
    <row r="29" spans="2:3" s="3" customFormat="1" ht="21" customHeight="1" x14ac:dyDescent="0.35">
      <c r="B29" s="4" t="s">
        <v>24</v>
      </c>
      <c r="C29" s="8">
        <v>163393</v>
      </c>
    </row>
    <row r="30" spans="2:3" s="3" customFormat="1" ht="21" hidden="1" customHeight="1" x14ac:dyDescent="0.35">
      <c r="B30" s="4" t="s">
        <v>25</v>
      </c>
      <c r="C30" s="8"/>
    </row>
    <row r="31" spans="2:3" s="3" customFormat="1" ht="21" customHeight="1" thickBot="1" x14ac:dyDescent="0.4">
      <c r="B31" s="25" t="s">
        <v>26</v>
      </c>
      <c r="C31" s="26">
        <f>SUM(C25:C30)+1</f>
        <v>187116.24</v>
      </c>
    </row>
    <row r="32" spans="2:3" s="3" customFormat="1" ht="21" customHeight="1" thickTop="1" x14ac:dyDescent="0.25">
      <c r="B32" s="9"/>
      <c r="C32" s="11"/>
    </row>
    <row r="33" spans="2:4" s="3" customFormat="1" ht="21" customHeight="1" thickBot="1" x14ac:dyDescent="0.3">
      <c r="B33" s="28" t="s">
        <v>27</v>
      </c>
      <c r="C33" s="27">
        <f>+C31+C23+C14</f>
        <v>46382517.93</v>
      </c>
    </row>
    <row r="34" spans="2:4" s="3" customFormat="1" ht="21" customHeight="1" thickTop="1" x14ac:dyDescent="0.25">
      <c r="B34" s="12"/>
      <c r="C34" s="13"/>
    </row>
    <row r="35" spans="2:4" s="3" customFormat="1" ht="21" customHeight="1" x14ac:dyDescent="0.35">
      <c r="B35" s="14" t="s">
        <v>28</v>
      </c>
      <c r="C35" s="7">
        <v>19905</v>
      </c>
    </row>
    <row r="36" spans="2:4" s="3" customFormat="1" ht="21" customHeight="1" x14ac:dyDescent="0.35">
      <c r="B36" s="14" t="s">
        <v>29</v>
      </c>
      <c r="C36" s="7">
        <v>1568633</v>
      </c>
      <c r="D36" s="15"/>
    </row>
    <row r="37" spans="2:4" s="3" customFormat="1" ht="21" customHeight="1" x14ac:dyDescent="0.35">
      <c r="B37" s="14" t="s">
        <v>30</v>
      </c>
      <c r="C37" s="7">
        <v>0</v>
      </c>
      <c r="D37" s="15"/>
    </row>
    <row r="38" spans="2:4" s="3" customFormat="1" ht="21" customHeight="1" x14ac:dyDescent="0.35">
      <c r="B38" s="14" t="s">
        <v>31</v>
      </c>
      <c r="C38" s="7">
        <v>-8562</v>
      </c>
    </row>
    <row r="39" spans="2:4" s="3" customFormat="1" ht="21" customHeight="1" x14ac:dyDescent="0.35">
      <c r="B39" s="14" t="s">
        <v>32</v>
      </c>
      <c r="C39" s="7">
        <v>32127</v>
      </c>
    </row>
    <row r="40" spans="2:4" s="3" customFormat="1" ht="21" customHeight="1" thickBot="1" x14ac:dyDescent="0.3">
      <c r="B40" s="28" t="s">
        <v>33</v>
      </c>
      <c r="C40" s="27">
        <f>SUM(C35:C39)</f>
        <v>1612103</v>
      </c>
    </row>
    <row r="41" spans="2:4" s="3" customFormat="1" ht="21" customHeight="1" thickTop="1" x14ac:dyDescent="0.25">
      <c r="B41" s="12"/>
      <c r="C41" s="13"/>
    </row>
    <row r="42" spans="2:4" s="3" customFormat="1" ht="21" customHeight="1" x14ac:dyDescent="0.35">
      <c r="B42" s="14" t="s">
        <v>34</v>
      </c>
      <c r="C42" s="16">
        <v>42008.47</v>
      </c>
    </row>
    <row r="43" spans="2:4" s="3" customFormat="1" ht="21" customHeight="1" x14ac:dyDescent="0.35">
      <c r="B43" s="14" t="s">
        <v>35</v>
      </c>
      <c r="C43" s="16">
        <v>13678527</v>
      </c>
    </row>
    <row r="44" spans="2:4" s="3" customFormat="1" ht="21" customHeight="1" x14ac:dyDescent="0.35">
      <c r="B44" s="14" t="s">
        <v>36</v>
      </c>
      <c r="C44" s="7">
        <v>-7153612</v>
      </c>
    </row>
    <row r="45" spans="2:4" s="3" customFormat="1" ht="21" customHeight="1" x14ac:dyDescent="0.35">
      <c r="B45" s="14" t="s">
        <v>37</v>
      </c>
      <c r="C45" s="17">
        <v>38203490</v>
      </c>
    </row>
    <row r="46" spans="2:4" s="3" customFormat="1" ht="21" customHeight="1" thickBot="1" x14ac:dyDescent="0.3">
      <c r="B46" s="28" t="s">
        <v>38</v>
      </c>
      <c r="C46" s="27">
        <f>SUM(C42:C45)+1</f>
        <v>44770414.469999999</v>
      </c>
    </row>
    <row r="47" spans="2:4" s="3" customFormat="1" ht="21" hidden="1" customHeight="1" thickTop="1" x14ac:dyDescent="0.25">
      <c r="B47" s="12"/>
      <c r="C47" s="13"/>
    </row>
    <row r="48" spans="2:4" s="3" customFormat="1" ht="21" customHeight="1" thickTop="1" thickBot="1" x14ac:dyDescent="0.3">
      <c r="B48" s="14"/>
      <c r="C48" s="18"/>
    </row>
    <row r="49" spans="2:3" s="3" customFormat="1" ht="21" customHeight="1" thickTop="1" thickBot="1" x14ac:dyDescent="0.3">
      <c r="B49" s="28" t="s">
        <v>39</v>
      </c>
      <c r="C49" s="27">
        <f>+C46+C40+1</f>
        <v>46382518.469999999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25" zoomScale="75" workbookViewId="0">
      <selection activeCell="B49" sqref="A49:XFD49"/>
    </sheetView>
  </sheetViews>
  <sheetFormatPr baseColWidth="10" defaultRowHeight="18" x14ac:dyDescent="0.35"/>
  <cols>
    <col min="1" max="1" width="14.5" style="1" customWidth="1"/>
    <col min="2" max="2" width="41.625" style="1" customWidth="1"/>
    <col min="3" max="3" width="30" style="1" customWidth="1"/>
    <col min="4" max="16384" width="11" style="1"/>
  </cols>
  <sheetData>
    <row r="1" spans="2:3" ht="18.75" thickBot="1" x14ac:dyDescent="0.4"/>
    <row r="2" spans="2:3" s="31" customFormat="1" ht="44.25" customHeight="1" x14ac:dyDescent="0.35">
      <c r="B2" s="29" t="s">
        <v>44</v>
      </c>
      <c r="C2" s="30"/>
    </row>
    <row r="3" spans="2:3" ht="24" customHeight="1" x14ac:dyDescent="0.35">
      <c r="B3" s="19" t="s">
        <v>52</v>
      </c>
      <c r="C3" s="20"/>
    </row>
    <row r="4" spans="2:3" ht="24" customHeight="1" thickBot="1" x14ac:dyDescent="0.4">
      <c r="B4" s="21" t="s">
        <v>47</v>
      </c>
      <c r="C4" s="22"/>
    </row>
    <row r="5" spans="2:3" ht="27.75" customHeight="1" thickBot="1" x14ac:dyDescent="0.4">
      <c r="B5" s="2"/>
      <c r="C5" s="2"/>
    </row>
    <row r="6" spans="2:3" s="3" customFormat="1" ht="27.75" customHeight="1" thickTop="1" thickBot="1" x14ac:dyDescent="0.3">
      <c r="B6" s="23" t="s">
        <v>2</v>
      </c>
      <c r="C6" s="24" t="s">
        <v>3</v>
      </c>
    </row>
    <row r="7" spans="2:3" s="3" customFormat="1" ht="21" customHeight="1" thickTop="1" x14ac:dyDescent="0.35">
      <c r="B7" s="4" t="s">
        <v>6</v>
      </c>
      <c r="C7" s="8">
        <v>34000</v>
      </c>
    </row>
    <row r="8" spans="2:3" s="6" customFormat="1" ht="21" customHeight="1" x14ac:dyDescent="0.35">
      <c r="B8" s="4" t="s">
        <v>4</v>
      </c>
      <c r="C8" s="7">
        <v>301481</v>
      </c>
    </row>
    <row r="9" spans="2:3" s="3" customFormat="1" ht="21" customHeight="1" x14ac:dyDescent="0.35">
      <c r="B9" s="4" t="s">
        <v>5</v>
      </c>
      <c r="C9" s="7">
        <v>33295354</v>
      </c>
    </row>
    <row r="10" spans="2:3" s="3" customFormat="1" ht="21" customHeight="1" x14ac:dyDescent="0.35">
      <c r="B10" s="4" t="s">
        <v>7</v>
      </c>
      <c r="C10" s="8">
        <v>329427</v>
      </c>
    </row>
    <row r="11" spans="2:3" s="3" customFormat="1" ht="21" hidden="1" customHeight="1" x14ac:dyDescent="0.35">
      <c r="B11" s="4" t="s">
        <v>8</v>
      </c>
      <c r="C11" s="7">
        <v>0</v>
      </c>
    </row>
    <row r="12" spans="2:3" s="3" customFormat="1" ht="21" hidden="1" customHeight="1" x14ac:dyDescent="0.35">
      <c r="B12" s="4" t="s">
        <v>9</v>
      </c>
      <c r="C12" s="7">
        <v>0</v>
      </c>
    </row>
    <row r="13" spans="2:3" s="3" customFormat="1" ht="21" customHeight="1" x14ac:dyDescent="0.35">
      <c r="B13" s="4" t="s">
        <v>10</v>
      </c>
      <c r="C13" s="8">
        <v>994</v>
      </c>
    </row>
    <row r="14" spans="2:3" s="3" customFormat="1" ht="21" customHeight="1" thickBot="1" x14ac:dyDescent="0.4">
      <c r="B14" s="25" t="s">
        <v>11</v>
      </c>
      <c r="C14" s="26">
        <f>SUM(C7:C13)</f>
        <v>33961256</v>
      </c>
    </row>
    <row r="15" spans="2:3" s="3" customFormat="1" ht="21" customHeight="1" thickTop="1" x14ac:dyDescent="0.25">
      <c r="B15" s="9"/>
      <c r="C15" s="10"/>
    </row>
    <row r="16" spans="2:3" s="3" customFormat="1" ht="21" customHeight="1" x14ac:dyDescent="0.35">
      <c r="B16" s="4" t="s">
        <v>12</v>
      </c>
      <c r="C16" s="8">
        <v>3441093</v>
      </c>
    </row>
    <row r="17" spans="2:3" s="3" customFormat="1" ht="21" customHeight="1" x14ac:dyDescent="0.35">
      <c r="B17" s="4" t="s">
        <v>13</v>
      </c>
      <c r="C17" s="8">
        <v>3174005</v>
      </c>
    </row>
    <row r="18" spans="2:3" s="3" customFormat="1" ht="21" customHeight="1" x14ac:dyDescent="0.35">
      <c r="B18" s="4" t="s">
        <v>14</v>
      </c>
      <c r="C18" s="8">
        <v>8931662.6699999999</v>
      </c>
    </row>
    <row r="19" spans="2:3" s="3" customFormat="1" ht="21" customHeight="1" x14ac:dyDescent="0.35">
      <c r="B19" s="4" t="s">
        <v>15</v>
      </c>
      <c r="C19" s="8">
        <v>317594.52</v>
      </c>
    </row>
    <row r="20" spans="2:3" s="3" customFormat="1" ht="21" customHeight="1" x14ac:dyDescent="0.35">
      <c r="B20" s="4" t="s">
        <v>16</v>
      </c>
      <c r="C20" s="8">
        <v>434046</v>
      </c>
    </row>
    <row r="21" spans="2:3" s="3" customFormat="1" ht="21" customHeight="1" x14ac:dyDescent="0.35">
      <c r="B21" s="4" t="s">
        <v>17</v>
      </c>
      <c r="C21" s="8">
        <v>154951.5</v>
      </c>
    </row>
    <row r="22" spans="2:3" s="3" customFormat="1" ht="21" customHeight="1" x14ac:dyDescent="0.35">
      <c r="B22" s="4" t="s">
        <v>18</v>
      </c>
      <c r="C22" s="7">
        <v>-13429475</v>
      </c>
    </row>
    <row r="23" spans="2:3" s="3" customFormat="1" ht="21" customHeight="1" thickBot="1" x14ac:dyDescent="0.4">
      <c r="B23" s="25" t="s">
        <v>19</v>
      </c>
      <c r="C23" s="26">
        <f>SUM(C16:C22)-1</f>
        <v>3023876.6899999995</v>
      </c>
    </row>
    <row r="24" spans="2:3" s="3" customFormat="1" ht="21" customHeight="1" thickTop="1" x14ac:dyDescent="0.25">
      <c r="B24" s="9"/>
      <c r="C24" s="11"/>
    </row>
    <row r="25" spans="2:3" s="3" customFormat="1" ht="21" customHeight="1" x14ac:dyDescent="0.35">
      <c r="B25" s="4" t="s">
        <v>20</v>
      </c>
      <c r="C25" s="8">
        <v>743608.15</v>
      </c>
    </row>
    <row r="26" spans="2:3" s="3" customFormat="1" ht="21" customHeight="1" x14ac:dyDescent="0.35">
      <c r="B26" s="4" t="s">
        <v>21</v>
      </c>
      <c r="C26" s="7">
        <v>-743608.15</v>
      </c>
    </row>
    <row r="27" spans="2:3" s="3" customFormat="1" ht="21" customHeight="1" x14ac:dyDescent="0.35">
      <c r="B27" s="4" t="s">
        <v>22</v>
      </c>
      <c r="C27" s="8">
        <v>45533.24</v>
      </c>
    </row>
    <row r="28" spans="2:3" s="3" customFormat="1" ht="21" customHeight="1" x14ac:dyDescent="0.35">
      <c r="B28" s="4" t="s">
        <v>23</v>
      </c>
      <c r="C28" s="7">
        <v>-21621</v>
      </c>
    </row>
    <row r="29" spans="2:3" s="3" customFormat="1" ht="21" customHeight="1" x14ac:dyDescent="0.35">
      <c r="B29" s="4" t="s">
        <v>24</v>
      </c>
      <c r="C29" s="8">
        <v>102622</v>
      </c>
    </row>
    <row r="30" spans="2:3" s="3" customFormat="1" ht="21" hidden="1" customHeight="1" x14ac:dyDescent="0.35">
      <c r="B30" s="4" t="s">
        <v>25</v>
      </c>
      <c r="C30" s="8"/>
    </row>
    <row r="31" spans="2:3" s="3" customFormat="1" ht="21" customHeight="1" thickBot="1" x14ac:dyDescent="0.4">
      <c r="B31" s="25" t="s">
        <v>26</v>
      </c>
      <c r="C31" s="26">
        <f>SUM(C25:C30)+1</f>
        <v>126535.23999999999</v>
      </c>
    </row>
    <row r="32" spans="2:3" s="3" customFormat="1" ht="21" customHeight="1" thickTop="1" x14ac:dyDescent="0.25">
      <c r="B32" s="9"/>
      <c r="C32" s="11"/>
    </row>
    <row r="33" spans="2:4" s="3" customFormat="1" ht="21" customHeight="1" thickBot="1" x14ac:dyDescent="0.3">
      <c r="B33" s="28" t="s">
        <v>27</v>
      </c>
      <c r="C33" s="27">
        <f>+C31+C23+C14-1</f>
        <v>37111666.93</v>
      </c>
    </row>
    <row r="34" spans="2:4" s="3" customFormat="1" ht="21" customHeight="1" thickTop="1" x14ac:dyDescent="0.25">
      <c r="B34" s="12"/>
      <c r="C34" s="13"/>
    </row>
    <row r="35" spans="2:4" s="3" customFormat="1" ht="21" customHeight="1" x14ac:dyDescent="0.35">
      <c r="B35" s="14" t="s">
        <v>28</v>
      </c>
      <c r="C35" s="7">
        <v>19905</v>
      </c>
    </row>
    <row r="36" spans="2:4" s="3" customFormat="1" ht="21" customHeight="1" x14ac:dyDescent="0.35">
      <c r="B36" s="14" t="s">
        <v>29</v>
      </c>
      <c r="C36" s="7">
        <v>492395</v>
      </c>
      <c r="D36" s="15"/>
    </row>
    <row r="37" spans="2:4" s="3" customFormat="1" ht="21" hidden="1" customHeight="1" x14ac:dyDescent="0.35">
      <c r="B37" s="14" t="s">
        <v>30</v>
      </c>
      <c r="C37" s="7">
        <v>0</v>
      </c>
      <c r="D37" s="15"/>
    </row>
    <row r="38" spans="2:4" s="3" customFormat="1" ht="21" hidden="1" customHeight="1" x14ac:dyDescent="0.35">
      <c r="B38" s="14" t="s">
        <v>31</v>
      </c>
      <c r="C38" s="7">
        <v>0</v>
      </c>
    </row>
    <row r="39" spans="2:4" s="3" customFormat="1" ht="21" customHeight="1" x14ac:dyDescent="0.35">
      <c r="B39" s="14" t="s">
        <v>32</v>
      </c>
      <c r="C39" s="7">
        <v>19811</v>
      </c>
    </row>
    <row r="40" spans="2:4" s="3" customFormat="1" ht="21" customHeight="1" thickBot="1" x14ac:dyDescent="0.3">
      <c r="B40" s="28" t="s">
        <v>33</v>
      </c>
      <c r="C40" s="27">
        <f>SUM(C35:C39)</f>
        <v>532111</v>
      </c>
    </row>
    <row r="41" spans="2:4" s="3" customFormat="1" ht="21" customHeight="1" thickTop="1" x14ac:dyDescent="0.25">
      <c r="B41" s="12"/>
      <c r="C41" s="13"/>
    </row>
    <row r="42" spans="2:4" s="3" customFormat="1" ht="21" customHeight="1" x14ac:dyDescent="0.35">
      <c r="B42" s="14" t="s">
        <v>34</v>
      </c>
      <c r="C42" s="16">
        <v>42008.47</v>
      </c>
    </row>
    <row r="43" spans="2:4" s="3" customFormat="1" ht="21" customHeight="1" x14ac:dyDescent="0.35">
      <c r="B43" s="14" t="s">
        <v>35</v>
      </c>
      <c r="C43" s="16">
        <v>11860594</v>
      </c>
    </row>
    <row r="44" spans="2:4" s="3" customFormat="1" ht="21" customHeight="1" x14ac:dyDescent="0.35">
      <c r="B44" s="14" t="s">
        <v>36</v>
      </c>
      <c r="C44" s="7">
        <v>-7153612</v>
      </c>
    </row>
    <row r="45" spans="2:4" s="3" customFormat="1" ht="21" customHeight="1" x14ac:dyDescent="0.35">
      <c r="B45" s="14" t="s">
        <v>37</v>
      </c>
      <c r="C45" s="17">
        <v>30830566</v>
      </c>
    </row>
    <row r="46" spans="2:4" s="3" customFormat="1" ht="21" customHeight="1" thickBot="1" x14ac:dyDescent="0.3">
      <c r="B46" s="28" t="s">
        <v>38</v>
      </c>
      <c r="C46" s="27">
        <f>SUM(C42:C45)</f>
        <v>35579556.469999999</v>
      </c>
    </row>
    <row r="47" spans="2:4" s="3" customFormat="1" ht="21" hidden="1" customHeight="1" thickTop="1" x14ac:dyDescent="0.25">
      <c r="B47" s="12"/>
      <c r="C47" s="13"/>
    </row>
    <row r="48" spans="2:4" s="3" customFormat="1" ht="21" customHeight="1" thickTop="1" thickBot="1" x14ac:dyDescent="0.3">
      <c r="B48" s="14"/>
      <c r="C48" s="18"/>
    </row>
    <row r="49" spans="2:3" s="3" customFormat="1" ht="21" customHeight="1" thickTop="1" thickBot="1" x14ac:dyDescent="0.3">
      <c r="B49" s="28" t="s">
        <v>39</v>
      </c>
      <c r="C49" s="27">
        <f>+C46+C40</f>
        <v>36111667.469999999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26" zoomScale="75" workbookViewId="0">
      <selection activeCell="B49" sqref="A49:XFD49"/>
    </sheetView>
  </sheetViews>
  <sheetFormatPr baseColWidth="10" defaultRowHeight="18" x14ac:dyDescent="0.35"/>
  <cols>
    <col min="1" max="1" width="14.5" style="1" customWidth="1"/>
    <col min="2" max="2" width="41.625" style="1" customWidth="1"/>
    <col min="3" max="3" width="30" style="1" customWidth="1"/>
    <col min="4" max="16384" width="11" style="1"/>
  </cols>
  <sheetData>
    <row r="1" spans="2:3" ht="18.75" thickBot="1" x14ac:dyDescent="0.4"/>
    <row r="2" spans="2:3" s="31" customFormat="1" ht="44.25" customHeight="1" x14ac:dyDescent="0.35">
      <c r="B2" s="29" t="s">
        <v>44</v>
      </c>
      <c r="C2" s="30"/>
    </row>
    <row r="3" spans="2:3" ht="24" customHeight="1" x14ac:dyDescent="0.35">
      <c r="B3" s="19" t="s">
        <v>52</v>
      </c>
      <c r="C3" s="20"/>
    </row>
    <row r="4" spans="2:3" ht="24" customHeight="1" thickBot="1" x14ac:dyDescent="0.4">
      <c r="B4" s="21" t="s">
        <v>46</v>
      </c>
      <c r="C4" s="22"/>
    </row>
    <row r="5" spans="2:3" ht="27.75" customHeight="1" thickBot="1" x14ac:dyDescent="0.4">
      <c r="B5" s="2"/>
      <c r="C5" s="2"/>
    </row>
    <row r="6" spans="2:3" s="3" customFormat="1" ht="27.75" customHeight="1" thickTop="1" thickBot="1" x14ac:dyDescent="0.3">
      <c r="B6" s="23" t="s">
        <v>2</v>
      </c>
      <c r="C6" s="24" t="s">
        <v>3</v>
      </c>
    </row>
    <row r="7" spans="2:3" s="6" customFormat="1" ht="21" customHeight="1" thickTop="1" x14ac:dyDescent="0.35">
      <c r="B7" s="4" t="s">
        <v>4</v>
      </c>
      <c r="C7" s="5">
        <v>37000</v>
      </c>
    </row>
    <row r="8" spans="2:3" s="3" customFormat="1" ht="21" customHeight="1" x14ac:dyDescent="0.35">
      <c r="B8" s="4" t="s">
        <v>5</v>
      </c>
      <c r="C8" s="7">
        <v>-3537607</v>
      </c>
    </row>
    <row r="9" spans="2:3" s="3" customFormat="1" ht="21" customHeight="1" x14ac:dyDescent="0.35">
      <c r="B9" s="4" t="s">
        <v>6</v>
      </c>
      <c r="C9" s="8">
        <v>11799633</v>
      </c>
    </row>
    <row r="10" spans="2:3" s="3" customFormat="1" ht="21" customHeight="1" x14ac:dyDescent="0.35">
      <c r="B10" s="4" t="s">
        <v>7</v>
      </c>
      <c r="C10" s="8">
        <v>168148</v>
      </c>
    </row>
    <row r="11" spans="2:3" s="3" customFormat="1" ht="21" hidden="1" customHeight="1" x14ac:dyDescent="0.35">
      <c r="B11" s="4" t="s">
        <v>8</v>
      </c>
      <c r="C11" s="7">
        <v>0</v>
      </c>
    </row>
    <row r="12" spans="2:3" s="3" customFormat="1" ht="21" hidden="1" customHeight="1" x14ac:dyDescent="0.35">
      <c r="B12" s="4" t="s">
        <v>9</v>
      </c>
      <c r="C12" s="7">
        <v>0</v>
      </c>
    </row>
    <row r="13" spans="2:3" s="3" customFormat="1" ht="21" hidden="1" customHeight="1" x14ac:dyDescent="0.35">
      <c r="B13" s="4" t="s">
        <v>10</v>
      </c>
      <c r="C13" s="8">
        <v>0</v>
      </c>
    </row>
    <row r="14" spans="2:3" s="3" customFormat="1" ht="21" customHeight="1" thickBot="1" x14ac:dyDescent="0.4">
      <c r="B14" s="25" t="s">
        <v>11</v>
      </c>
      <c r="C14" s="26">
        <f>SUM(C7:C13)</f>
        <v>8467174</v>
      </c>
    </row>
    <row r="15" spans="2:3" s="3" customFormat="1" ht="21" customHeight="1" thickTop="1" x14ac:dyDescent="0.25">
      <c r="B15" s="9"/>
      <c r="C15" s="10"/>
    </row>
    <row r="16" spans="2:3" s="3" customFormat="1" ht="21" customHeight="1" x14ac:dyDescent="0.35">
      <c r="B16" s="4" t="s">
        <v>12</v>
      </c>
      <c r="C16" s="8">
        <v>3422864</v>
      </c>
    </row>
    <row r="17" spans="2:3" s="3" customFormat="1" ht="21" customHeight="1" x14ac:dyDescent="0.35">
      <c r="B17" s="4" t="s">
        <v>13</v>
      </c>
      <c r="C17" s="8">
        <v>3174005</v>
      </c>
    </row>
    <row r="18" spans="2:3" s="3" customFormat="1" ht="21" customHeight="1" x14ac:dyDescent="0.35">
      <c r="B18" s="4" t="s">
        <v>14</v>
      </c>
      <c r="C18" s="8">
        <v>8931662.6699999999</v>
      </c>
    </row>
    <row r="19" spans="2:3" s="3" customFormat="1" ht="21" customHeight="1" x14ac:dyDescent="0.35">
      <c r="B19" s="4" t="s">
        <v>15</v>
      </c>
      <c r="C19" s="8">
        <v>317594.52</v>
      </c>
    </row>
    <row r="20" spans="2:3" s="3" customFormat="1" ht="21" customHeight="1" x14ac:dyDescent="0.35">
      <c r="B20" s="4" t="s">
        <v>16</v>
      </c>
      <c r="C20" s="8">
        <v>361471.21</v>
      </c>
    </row>
    <row r="21" spans="2:3" s="3" customFormat="1" ht="21" customHeight="1" x14ac:dyDescent="0.35">
      <c r="B21" s="4" t="s">
        <v>17</v>
      </c>
      <c r="C21" s="8">
        <v>154951.5</v>
      </c>
    </row>
    <row r="22" spans="2:3" s="3" customFormat="1" ht="21" customHeight="1" x14ac:dyDescent="0.35">
      <c r="B22" s="4" t="s">
        <v>18</v>
      </c>
      <c r="C22" s="7">
        <v>-13141172</v>
      </c>
    </row>
    <row r="23" spans="2:3" s="3" customFormat="1" ht="21" customHeight="1" thickBot="1" x14ac:dyDescent="0.4">
      <c r="B23" s="25" t="s">
        <v>19</v>
      </c>
      <c r="C23" s="26">
        <f>SUM(C16:C22)</f>
        <v>3221376.9000000004</v>
      </c>
    </row>
    <row r="24" spans="2:3" s="3" customFormat="1" ht="21" customHeight="1" thickTop="1" x14ac:dyDescent="0.25">
      <c r="B24" s="9"/>
      <c r="C24" s="11"/>
    </row>
    <row r="25" spans="2:3" s="3" customFormat="1" ht="21" customHeight="1" x14ac:dyDescent="0.35">
      <c r="B25" s="4" t="s">
        <v>20</v>
      </c>
      <c r="C25" s="8">
        <v>743608.15</v>
      </c>
    </row>
    <row r="26" spans="2:3" s="3" customFormat="1" ht="21" customHeight="1" x14ac:dyDescent="0.35">
      <c r="B26" s="4" t="s">
        <v>21</v>
      </c>
      <c r="C26" s="7">
        <v>-743608.15</v>
      </c>
    </row>
    <row r="27" spans="2:3" s="3" customFormat="1" ht="21" customHeight="1" x14ac:dyDescent="0.35">
      <c r="B27" s="4" t="s">
        <v>22</v>
      </c>
      <c r="C27" s="8">
        <v>45533.24</v>
      </c>
    </row>
    <row r="28" spans="2:3" s="3" customFormat="1" ht="21" customHeight="1" x14ac:dyDescent="0.35">
      <c r="B28" s="4" t="s">
        <v>23</v>
      </c>
      <c r="C28" s="7">
        <v>-21242</v>
      </c>
    </row>
    <row r="29" spans="2:3" s="3" customFormat="1" ht="21" customHeight="1" x14ac:dyDescent="0.35">
      <c r="B29" s="4" t="s">
        <v>24</v>
      </c>
      <c r="C29" s="8">
        <v>102622</v>
      </c>
    </row>
    <row r="30" spans="2:3" s="3" customFormat="1" ht="21" hidden="1" customHeight="1" x14ac:dyDescent="0.35">
      <c r="B30" s="4" t="s">
        <v>25</v>
      </c>
      <c r="C30" s="8"/>
    </row>
    <row r="31" spans="2:3" s="3" customFormat="1" ht="21" customHeight="1" thickBot="1" x14ac:dyDescent="0.4">
      <c r="B31" s="25" t="s">
        <v>26</v>
      </c>
      <c r="C31" s="26">
        <f>SUM(C25:C30)+1</f>
        <v>126914.23999999999</v>
      </c>
    </row>
    <row r="32" spans="2:3" s="3" customFormat="1" ht="21" customHeight="1" thickTop="1" x14ac:dyDescent="0.25">
      <c r="B32" s="9"/>
      <c r="C32" s="11"/>
    </row>
    <row r="33" spans="2:4" s="3" customFormat="1" ht="21" customHeight="1" thickBot="1" x14ac:dyDescent="0.3">
      <c r="B33" s="28" t="s">
        <v>27</v>
      </c>
      <c r="C33" s="27">
        <f>+C31+C23+C14</f>
        <v>11815465.140000001</v>
      </c>
    </row>
    <row r="34" spans="2:4" s="3" customFormat="1" ht="21" customHeight="1" thickTop="1" x14ac:dyDescent="0.25">
      <c r="B34" s="12"/>
      <c r="C34" s="13"/>
    </row>
    <row r="35" spans="2:4" s="3" customFormat="1" ht="21" customHeight="1" x14ac:dyDescent="0.35">
      <c r="B35" s="14" t="s">
        <v>28</v>
      </c>
      <c r="C35" s="7">
        <v>19905</v>
      </c>
    </row>
    <row r="36" spans="2:4" s="3" customFormat="1" ht="21" customHeight="1" x14ac:dyDescent="0.35">
      <c r="B36" s="14" t="s">
        <v>29</v>
      </c>
      <c r="C36" s="7">
        <v>612551</v>
      </c>
      <c r="D36" s="15"/>
    </row>
    <row r="37" spans="2:4" s="3" customFormat="1" ht="21" customHeight="1" x14ac:dyDescent="0.35">
      <c r="B37" s="14" t="s">
        <v>30</v>
      </c>
      <c r="C37" s="7">
        <v>0</v>
      </c>
      <c r="D37" s="15"/>
    </row>
    <row r="38" spans="2:4" s="3" customFormat="1" ht="21" customHeight="1" x14ac:dyDescent="0.35">
      <c r="B38" s="14" t="s">
        <v>31</v>
      </c>
      <c r="C38" s="7">
        <v>-223987</v>
      </c>
    </row>
    <row r="39" spans="2:4" s="3" customFormat="1" ht="21" customHeight="1" x14ac:dyDescent="0.35">
      <c r="B39" s="14" t="s">
        <v>32</v>
      </c>
      <c r="C39" s="7">
        <v>1519</v>
      </c>
    </row>
    <row r="40" spans="2:4" s="3" customFormat="1" ht="21" customHeight="1" thickBot="1" x14ac:dyDescent="0.3">
      <c r="B40" s="28" t="s">
        <v>33</v>
      </c>
      <c r="C40" s="27">
        <f>SUM(C35:C39)</f>
        <v>409988</v>
      </c>
    </row>
    <row r="41" spans="2:4" s="3" customFormat="1" ht="21" customHeight="1" thickTop="1" x14ac:dyDescent="0.25">
      <c r="B41" s="12"/>
      <c r="C41" s="13"/>
    </row>
    <row r="42" spans="2:4" s="3" customFormat="1" ht="21" customHeight="1" x14ac:dyDescent="0.35">
      <c r="B42" s="14" t="s">
        <v>34</v>
      </c>
      <c r="C42" s="16">
        <v>42008.47</v>
      </c>
    </row>
    <row r="43" spans="2:4" s="3" customFormat="1" ht="21" customHeight="1" x14ac:dyDescent="0.35">
      <c r="B43" s="14" t="s">
        <v>35</v>
      </c>
      <c r="C43" s="16">
        <v>11692661</v>
      </c>
    </row>
    <row r="44" spans="2:4" s="3" customFormat="1" ht="21" customHeight="1" x14ac:dyDescent="0.35">
      <c r="B44" s="14" t="s">
        <v>36</v>
      </c>
      <c r="C44" s="7">
        <v>-7153612</v>
      </c>
    </row>
    <row r="45" spans="2:4" s="3" customFormat="1" ht="21" customHeight="1" x14ac:dyDescent="0.35">
      <c r="B45" s="14" t="s">
        <v>37</v>
      </c>
      <c r="C45" s="17">
        <v>6824419</v>
      </c>
    </row>
    <row r="46" spans="2:4" s="3" customFormat="1" ht="21" customHeight="1" thickBot="1" x14ac:dyDescent="0.3">
      <c r="B46" s="28" t="s">
        <v>38</v>
      </c>
      <c r="C46" s="27">
        <f>SUM(C42:C45)+1</f>
        <v>11405477.470000001</v>
      </c>
    </row>
    <row r="47" spans="2:4" s="3" customFormat="1" ht="21" hidden="1" customHeight="1" thickTop="1" x14ac:dyDescent="0.25">
      <c r="B47" s="12"/>
      <c r="C47" s="13"/>
    </row>
    <row r="48" spans="2:4" s="3" customFormat="1" ht="21" customHeight="1" thickTop="1" thickBot="1" x14ac:dyDescent="0.3">
      <c r="B48" s="14"/>
      <c r="C48" s="18"/>
    </row>
    <row r="49" spans="2:3" s="3" customFormat="1" ht="21" customHeight="1" thickTop="1" thickBot="1" x14ac:dyDescent="0.3">
      <c r="B49" s="28" t="s">
        <v>39</v>
      </c>
      <c r="C49" s="27">
        <f>+C46+C40</f>
        <v>11815465.470000001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23" zoomScale="75" workbookViewId="0">
      <selection activeCell="B49" sqref="A49:XFD49"/>
    </sheetView>
  </sheetViews>
  <sheetFormatPr baseColWidth="10" defaultRowHeight="18" x14ac:dyDescent="0.35"/>
  <cols>
    <col min="1" max="1" width="14.5" style="1" customWidth="1"/>
    <col min="2" max="2" width="41.625" style="1" customWidth="1"/>
    <col min="3" max="3" width="30" style="1" customWidth="1"/>
    <col min="4" max="16384" width="11" style="1"/>
  </cols>
  <sheetData>
    <row r="1" spans="2:3" ht="18.75" thickBot="1" x14ac:dyDescent="0.4"/>
    <row r="2" spans="2:3" s="31" customFormat="1" ht="44.25" customHeight="1" x14ac:dyDescent="0.35">
      <c r="B2" s="29" t="s">
        <v>44</v>
      </c>
      <c r="C2" s="30"/>
    </row>
    <row r="3" spans="2:3" ht="24" customHeight="1" x14ac:dyDescent="0.35">
      <c r="B3" s="19" t="s">
        <v>52</v>
      </c>
      <c r="C3" s="20"/>
    </row>
    <row r="4" spans="2:3" ht="24" customHeight="1" thickBot="1" x14ac:dyDescent="0.4">
      <c r="B4" s="21" t="s">
        <v>45</v>
      </c>
      <c r="C4" s="22"/>
    </row>
    <row r="5" spans="2:3" ht="27.75" customHeight="1" thickBot="1" x14ac:dyDescent="0.4">
      <c r="B5" s="2"/>
      <c r="C5" s="2"/>
    </row>
    <row r="6" spans="2:3" s="3" customFormat="1" ht="27.75" customHeight="1" thickTop="1" thickBot="1" x14ac:dyDescent="0.3">
      <c r="B6" s="23" t="s">
        <v>2</v>
      </c>
      <c r="C6" s="24" t="s">
        <v>3</v>
      </c>
    </row>
    <row r="7" spans="2:3" s="6" customFormat="1" ht="21" customHeight="1" thickTop="1" x14ac:dyDescent="0.35">
      <c r="B7" s="4" t="s">
        <v>4</v>
      </c>
      <c r="C7" s="5">
        <v>45000</v>
      </c>
    </row>
    <row r="8" spans="2:3" s="3" customFormat="1" ht="21" customHeight="1" x14ac:dyDescent="0.35">
      <c r="B8" s="4" t="s">
        <v>5</v>
      </c>
      <c r="C8" s="7">
        <v>699906</v>
      </c>
    </row>
    <row r="9" spans="2:3" s="3" customFormat="1" ht="21" customHeight="1" x14ac:dyDescent="0.35">
      <c r="B9" s="4" t="s">
        <v>6</v>
      </c>
      <c r="C9" s="8">
        <v>12200000</v>
      </c>
    </row>
    <row r="10" spans="2:3" s="3" customFormat="1" ht="21" customHeight="1" x14ac:dyDescent="0.35">
      <c r="B10" s="4" t="s">
        <v>7</v>
      </c>
      <c r="C10" s="8">
        <v>131524</v>
      </c>
    </row>
    <row r="11" spans="2:3" s="3" customFormat="1" ht="21" hidden="1" customHeight="1" x14ac:dyDescent="0.35">
      <c r="B11" s="4" t="s">
        <v>8</v>
      </c>
      <c r="C11" s="7">
        <v>0</v>
      </c>
    </row>
    <row r="12" spans="2:3" s="3" customFormat="1" ht="21" hidden="1" customHeight="1" x14ac:dyDescent="0.35">
      <c r="B12" s="4" t="s">
        <v>9</v>
      </c>
      <c r="C12" s="7">
        <v>0</v>
      </c>
    </row>
    <row r="13" spans="2:3" s="3" customFormat="1" ht="21" hidden="1" customHeight="1" x14ac:dyDescent="0.35">
      <c r="B13" s="4" t="s">
        <v>10</v>
      </c>
      <c r="C13" s="8">
        <v>0</v>
      </c>
    </row>
    <row r="14" spans="2:3" s="3" customFormat="1" ht="21" customHeight="1" thickBot="1" x14ac:dyDescent="0.4">
      <c r="B14" s="25" t="s">
        <v>11</v>
      </c>
      <c r="C14" s="26">
        <f>SUM(C7:C13)</f>
        <v>13076430</v>
      </c>
    </row>
    <row r="15" spans="2:3" s="3" customFormat="1" ht="21" customHeight="1" thickTop="1" x14ac:dyDescent="0.25">
      <c r="B15" s="9"/>
      <c r="C15" s="10"/>
    </row>
    <row r="16" spans="2:3" s="3" customFormat="1" ht="21" customHeight="1" x14ac:dyDescent="0.35">
      <c r="B16" s="4" t="s">
        <v>12</v>
      </c>
      <c r="C16" s="8">
        <v>3422864</v>
      </c>
    </row>
    <row r="17" spans="2:3" s="3" customFormat="1" ht="21" customHeight="1" x14ac:dyDescent="0.35">
      <c r="B17" s="4" t="s">
        <v>13</v>
      </c>
      <c r="C17" s="8">
        <v>3174005</v>
      </c>
    </row>
    <row r="18" spans="2:3" s="3" customFormat="1" ht="21" customHeight="1" x14ac:dyDescent="0.35">
      <c r="B18" s="4" t="s">
        <v>14</v>
      </c>
      <c r="C18" s="8">
        <v>8931662.6699999999</v>
      </c>
    </row>
    <row r="19" spans="2:3" s="3" customFormat="1" ht="21" customHeight="1" x14ac:dyDescent="0.35">
      <c r="B19" s="4" t="s">
        <v>15</v>
      </c>
      <c r="C19" s="8">
        <v>317594.52</v>
      </c>
    </row>
    <row r="20" spans="2:3" s="3" customFormat="1" ht="21" customHeight="1" x14ac:dyDescent="0.35">
      <c r="B20" s="4" t="s">
        <v>16</v>
      </c>
      <c r="C20" s="8">
        <v>361471.21</v>
      </c>
    </row>
    <row r="21" spans="2:3" s="3" customFormat="1" ht="21" customHeight="1" x14ac:dyDescent="0.35">
      <c r="B21" s="4" t="s">
        <v>17</v>
      </c>
      <c r="C21" s="8">
        <v>154951.5</v>
      </c>
    </row>
    <row r="22" spans="2:3" s="3" customFormat="1" ht="21" customHeight="1" x14ac:dyDescent="0.35">
      <c r="B22" s="4" t="s">
        <v>18</v>
      </c>
      <c r="C22" s="7">
        <v>-13141172</v>
      </c>
    </row>
    <row r="23" spans="2:3" s="3" customFormat="1" ht="21" customHeight="1" thickBot="1" x14ac:dyDescent="0.4">
      <c r="B23" s="25" t="s">
        <v>19</v>
      </c>
      <c r="C23" s="26">
        <f>SUM(C16:C22)</f>
        <v>3221376.9000000004</v>
      </c>
    </row>
    <row r="24" spans="2:3" s="3" customFormat="1" ht="21" customHeight="1" thickTop="1" x14ac:dyDescent="0.25">
      <c r="B24" s="9"/>
      <c r="C24" s="11"/>
    </row>
    <row r="25" spans="2:3" s="3" customFormat="1" ht="21" customHeight="1" x14ac:dyDescent="0.35">
      <c r="B25" s="4" t="s">
        <v>20</v>
      </c>
      <c r="C25" s="8">
        <v>743608.15</v>
      </c>
    </row>
    <row r="26" spans="2:3" s="3" customFormat="1" ht="21" customHeight="1" x14ac:dyDescent="0.35">
      <c r="B26" s="4" t="s">
        <v>21</v>
      </c>
      <c r="C26" s="7">
        <v>-743608.15</v>
      </c>
    </row>
    <row r="27" spans="2:3" s="3" customFormat="1" ht="21" customHeight="1" x14ac:dyDescent="0.35">
      <c r="B27" s="4" t="s">
        <v>22</v>
      </c>
      <c r="C27" s="8">
        <v>45533.24</v>
      </c>
    </row>
    <row r="28" spans="2:3" s="3" customFormat="1" ht="21" customHeight="1" x14ac:dyDescent="0.35">
      <c r="B28" s="4" t="s">
        <v>23</v>
      </c>
      <c r="C28" s="7">
        <v>-21242</v>
      </c>
    </row>
    <row r="29" spans="2:3" s="3" customFormat="1" ht="21" customHeight="1" x14ac:dyDescent="0.35">
      <c r="B29" s="4" t="s">
        <v>24</v>
      </c>
      <c r="C29" s="8">
        <v>102622</v>
      </c>
    </row>
    <row r="30" spans="2:3" s="3" customFormat="1" ht="21" hidden="1" customHeight="1" x14ac:dyDescent="0.35">
      <c r="B30" s="4" t="s">
        <v>25</v>
      </c>
      <c r="C30" s="8"/>
    </row>
    <row r="31" spans="2:3" s="3" customFormat="1" ht="21" customHeight="1" thickBot="1" x14ac:dyDescent="0.4">
      <c r="B31" s="25" t="s">
        <v>26</v>
      </c>
      <c r="C31" s="26">
        <f>SUM(C25:C30)</f>
        <v>126913.23999999999</v>
      </c>
    </row>
    <row r="32" spans="2:3" s="3" customFormat="1" ht="21" customHeight="1" thickTop="1" x14ac:dyDescent="0.25">
      <c r="B32" s="9"/>
      <c r="C32" s="11"/>
    </row>
    <row r="33" spans="2:4" s="3" customFormat="1" ht="21" customHeight="1" thickBot="1" x14ac:dyDescent="0.3">
      <c r="B33" s="28" t="s">
        <v>27</v>
      </c>
      <c r="C33" s="27">
        <f>+C31+C23+C14</f>
        <v>16424720.140000001</v>
      </c>
    </row>
    <row r="34" spans="2:4" s="3" customFormat="1" ht="21" customHeight="1" thickTop="1" x14ac:dyDescent="0.25">
      <c r="B34" s="12"/>
      <c r="C34" s="13"/>
    </row>
    <row r="35" spans="2:4" s="3" customFormat="1" ht="21" customHeight="1" x14ac:dyDescent="0.35">
      <c r="B35" s="14" t="s">
        <v>28</v>
      </c>
      <c r="C35" s="7">
        <v>19905</v>
      </c>
    </row>
    <row r="36" spans="2:4" s="3" customFormat="1" ht="21" customHeight="1" x14ac:dyDescent="0.35">
      <c r="B36" s="14" t="s">
        <v>29</v>
      </c>
      <c r="C36" s="7">
        <v>955088</v>
      </c>
      <c r="D36" s="15"/>
    </row>
    <row r="37" spans="2:4" s="3" customFormat="1" ht="21" hidden="1" customHeight="1" x14ac:dyDescent="0.35">
      <c r="B37" s="14" t="s">
        <v>30</v>
      </c>
      <c r="C37" s="7">
        <v>0</v>
      </c>
      <c r="D37" s="15"/>
    </row>
    <row r="38" spans="2:4" s="3" customFormat="1" ht="21" hidden="1" customHeight="1" x14ac:dyDescent="0.35">
      <c r="B38" s="14" t="s">
        <v>31</v>
      </c>
      <c r="C38" s="7">
        <v>0</v>
      </c>
    </row>
    <row r="39" spans="2:4" s="3" customFormat="1" ht="21" customHeight="1" x14ac:dyDescent="0.35">
      <c r="B39" s="14" t="s">
        <v>32</v>
      </c>
      <c r="C39" s="7">
        <v>35750</v>
      </c>
    </row>
    <row r="40" spans="2:4" s="3" customFormat="1" ht="21" customHeight="1" thickBot="1" x14ac:dyDescent="0.3">
      <c r="B40" s="28" t="s">
        <v>33</v>
      </c>
      <c r="C40" s="27">
        <f>SUM(C35:C39)</f>
        <v>1010743</v>
      </c>
    </row>
    <row r="41" spans="2:4" s="3" customFormat="1" ht="21" customHeight="1" thickTop="1" x14ac:dyDescent="0.25">
      <c r="B41" s="12"/>
      <c r="C41" s="13"/>
    </row>
    <row r="42" spans="2:4" s="3" customFormat="1" ht="21" customHeight="1" x14ac:dyDescent="0.35">
      <c r="B42" s="14" t="s">
        <v>34</v>
      </c>
      <c r="C42" s="16">
        <v>42008.47</v>
      </c>
    </row>
    <row r="43" spans="2:4" s="3" customFormat="1" ht="21" customHeight="1" x14ac:dyDescent="0.35">
      <c r="B43" s="14" t="s">
        <v>35</v>
      </c>
      <c r="C43" s="16">
        <v>11684728</v>
      </c>
    </row>
    <row r="44" spans="2:4" s="3" customFormat="1" ht="21" customHeight="1" x14ac:dyDescent="0.35">
      <c r="B44" s="14" t="s">
        <v>36</v>
      </c>
      <c r="C44" s="7">
        <v>-7153612</v>
      </c>
    </row>
    <row r="45" spans="2:4" s="3" customFormat="1" ht="21" customHeight="1" x14ac:dyDescent="0.35">
      <c r="B45" s="14" t="s">
        <v>37</v>
      </c>
      <c r="C45" s="17">
        <v>10840852</v>
      </c>
    </row>
    <row r="46" spans="2:4" s="3" customFormat="1" ht="21" customHeight="1" thickBot="1" x14ac:dyDescent="0.3">
      <c r="B46" s="28" t="s">
        <v>38</v>
      </c>
      <c r="C46" s="27">
        <f>SUM(C42:C45)+1</f>
        <v>15413977.470000001</v>
      </c>
    </row>
    <row r="47" spans="2:4" s="3" customFormat="1" ht="21" hidden="1" customHeight="1" thickTop="1" x14ac:dyDescent="0.25">
      <c r="B47" s="12"/>
      <c r="C47" s="13"/>
    </row>
    <row r="48" spans="2:4" s="3" customFormat="1" ht="21" customHeight="1" thickTop="1" thickBot="1" x14ac:dyDescent="0.3">
      <c r="B48" s="14"/>
      <c r="C48" s="18"/>
    </row>
    <row r="49" spans="2:3" s="3" customFormat="1" ht="21" customHeight="1" thickTop="1" thickBot="1" x14ac:dyDescent="0.3">
      <c r="B49" s="28" t="s">
        <v>39</v>
      </c>
      <c r="C49" s="27">
        <f>+C46+C40</f>
        <v>16424720.470000001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26" zoomScale="75" workbookViewId="0">
      <selection activeCell="B49" sqref="A49:XFD49"/>
    </sheetView>
  </sheetViews>
  <sheetFormatPr baseColWidth="10" defaultRowHeight="18" x14ac:dyDescent="0.35"/>
  <cols>
    <col min="1" max="1" width="14.5" style="1" customWidth="1"/>
    <col min="2" max="2" width="41.625" style="1" customWidth="1"/>
    <col min="3" max="3" width="30" style="1" customWidth="1"/>
    <col min="4" max="16384" width="11" style="1"/>
  </cols>
  <sheetData>
    <row r="1" spans="2:3" ht="18.75" thickBot="1" x14ac:dyDescent="0.4"/>
    <row r="2" spans="2:3" s="34" customFormat="1" ht="44.25" customHeight="1" x14ac:dyDescent="0.25">
      <c r="B2" s="32" t="s">
        <v>0</v>
      </c>
      <c r="C2" s="33"/>
    </row>
    <row r="3" spans="2:3" ht="24" customHeight="1" x14ac:dyDescent="0.35">
      <c r="B3" s="19" t="s">
        <v>52</v>
      </c>
      <c r="C3" s="20"/>
    </row>
    <row r="4" spans="2:3" ht="24" customHeight="1" thickBot="1" x14ac:dyDescent="0.4">
      <c r="B4" s="21" t="s">
        <v>43</v>
      </c>
      <c r="C4" s="22"/>
    </row>
    <row r="5" spans="2:3" ht="27.75" customHeight="1" thickBot="1" x14ac:dyDescent="0.4">
      <c r="B5" s="2"/>
      <c r="C5" s="2"/>
    </row>
    <row r="6" spans="2:3" s="3" customFormat="1" ht="27.75" customHeight="1" thickTop="1" thickBot="1" x14ac:dyDescent="0.3">
      <c r="B6" s="23" t="s">
        <v>2</v>
      </c>
      <c r="C6" s="24" t="s">
        <v>3</v>
      </c>
    </row>
    <row r="7" spans="2:3" s="6" customFormat="1" ht="21" customHeight="1" thickTop="1" x14ac:dyDescent="0.35">
      <c r="B7" s="4" t="s">
        <v>4</v>
      </c>
      <c r="C7" s="5">
        <v>45000</v>
      </c>
    </row>
    <row r="8" spans="2:3" s="3" customFormat="1" ht="21" customHeight="1" x14ac:dyDescent="0.35">
      <c r="B8" s="4" t="s">
        <v>5</v>
      </c>
      <c r="C8" s="7">
        <v>422293</v>
      </c>
    </row>
    <row r="9" spans="2:3" s="3" customFormat="1" ht="21" customHeight="1" x14ac:dyDescent="0.35">
      <c r="B9" s="4" t="s">
        <v>6</v>
      </c>
      <c r="C9" s="8">
        <v>11300000</v>
      </c>
    </row>
    <row r="10" spans="2:3" s="3" customFormat="1" ht="21" customHeight="1" x14ac:dyDescent="0.35">
      <c r="B10" s="4" t="s">
        <v>7</v>
      </c>
      <c r="C10" s="8">
        <v>150700</v>
      </c>
    </row>
    <row r="11" spans="2:3" s="3" customFormat="1" ht="21" hidden="1" customHeight="1" x14ac:dyDescent="0.35">
      <c r="B11" s="4" t="s">
        <v>8</v>
      </c>
      <c r="C11" s="7">
        <v>0</v>
      </c>
    </row>
    <row r="12" spans="2:3" s="3" customFormat="1" ht="21" hidden="1" customHeight="1" x14ac:dyDescent="0.35">
      <c r="B12" s="4" t="s">
        <v>9</v>
      </c>
      <c r="C12" s="7">
        <v>0</v>
      </c>
    </row>
    <row r="13" spans="2:3" s="3" customFormat="1" ht="21" hidden="1" customHeight="1" x14ac:dyDescent="0.35">
      <c r="B13" s="4" t="s">
        <v>10</v>
      </c>
      <c r="C13" s="8">
        <v>0</v>
      </c>
    </row>
    <row r="14" spans="2:3" s="3" customFormat="1" ht="21" customHeight="1" thickBot="1" x14ac:dyDescent="0.4">
      <c r="B14" s="25" t="s">
        <v>11</v>
      </c>
      <c r="C14" s="26">
        <f>SUM(C7:C13)</f>
        <v>11917993</v>
      </c>
    </row>
    <row r="15" spans="2:3" s="3" customFormat="1" ht="21" customHeight="1" thickTop="1" x14ac:dyDescent="0.25">
      <c r="B15" s="9"/>
      <c r="C15" s="10"/>
    </row>
    <row r="16" spans="2:3" s="3" customFormat="1" ht="21" customHeight="1" x14ac:dyDescent="0.35">
      <c r="B16" s="4" t="s">
        <v>12</v>
      </c>
      <c r="C16" s="8">
        <v>3422864</v>
      </c>
    </row>
    <row r="17" spans="2:3" s="3" customFormat="1" ht="21" customHeight="1" x14ac:dyDescent="0.35">
      <c r="B17" s="4" t="s">
        <v>13</v>
      </c>
      <c r="C17" s="8">
        <v>3174005</v>
      </c>
    </row>
    <row r="18" spans="2:3" s="3" customFormat="1" ht="21" customHeight="1" x14ac:dyDescent="0.35">
      <c r="B18" s="4" t="s">
        <v>14</v>
      </c>
      <c r="C18" s="8">
        <v>8931662.6699999999</v>
      </c>
    </row>
    <row r="19" spans="2:3" s="3" customFormat="1" ht="21" customHeight="1" x14ac:dyDescent="0.35">
      <c r="B19" s="4" t="s">
        <v>15</v>
      </c>
      <c r="C19" s="8">
        <v>317594.52</v>
      </c>
    </row>
    <row r="20" spans="2:3" s="3" customFormat="1" ht="21" customHeight="1" x14ac:dyDescent="0.35">
      <c r="B20" s="4" t="s">
        <v>16</v>
      </c>
      <c r="C20" s="8">
        <v>361471.21</v>
      </c>
    </row>
    <row r="21" spans="2:3" s="3" customFormat="1" ht="21" customHeight="1" x14ac:dyDescent="0.35">
      <c r="B21" s="4" t="s">
        <v>17</v>
      </c>
      <c r="C21" s="8">
        <v>154951.5</v>
      </c>
    </row>
    <row r="22" spans="2:3" s="3" customFormat="1" ht="21" customHeight="1" x14ac:dyDescent="0.35">
      <c r="B22" s="4" t="s">
        <v>18</v>
      </c>
      <c r="C22" s="7">
        <v>-12995155.48</v>
      </c>
    </row>
    <row r="23" spans="2:3" s="3" customFormat="1" ht="21" customHeight="1" thickBot="1" x14ac:dyDescent="0.4">
      <c r="B23" s="25" t="s">
        <v>19</v>
      </c>
      <c r="C23" s="26">
        <f>SUM(C16:C22)</f>
        <v>3367393.42</v>
      </c>
    </row>
    <row r="24" spans="2:3" s="3" customFormat="1" ht="21" customHeight="1" thickTop="1" x14ac:dyDescent="0.25">
      <c r="B24" s="9"/>
      <c r="C24" s="11"/>
    </row>
    <row r="25" spans="2:3" s="3" customFormat="1" ht="21" customHeight="1" x14ac:dyDescent="0.35">
      <c r="B25" s="4" t="s">
        <v>20</v>
      </c>
      <c r="C25" s="8">
        <v>743608.15</v>
      </c>
    </row>
    <row r="26" spans="2:3" s="3" customFormat="1" ht="21" customHeight="1" x14ac:dyDescent="0.35">
      <c r="B26" s="4" t="s">
        <v>21</v>
      </c>
      <c r="C26" s="7">
        <v>-743608.15</v>
      </c>
    </row>
    <row r="27" spans="2:3" s="3" customFormat="1" ht="21" customHeight="1" x14ac:dyDescent="0.35">
      <c r="B27" s="4" t="s">
        <v>22</v>
      </c>
      <c r="C27" s="8">
        <v>45533.24</v>
      </c>
    </row>
    <row r="28" spans="2:3" s="3" customFormat="1" ht="21" customHeight="1" x14ac:dyDescent="0.35">
      <c r="B28" s="4" t="s">
        <v>23</v>
      </c>
      <c r="C28" s="7">
        <v>-21052</v>
      </c>
    </row>
    <row r="29" spans="2:3" s="3" customFormat="1" ht="21" customHeight="1" x14ac:dyDescent="0.35">
      <c r="B29" s="4" t="s">
        <v>24</v>
      </c>
      <c r="C29" s="8">
        <v>102622</v>
      </c>
    </row>
    <row r="30" spans="2:3" s="3" customFormat="1" ht="21" hidden="1" customHeight="1" x14ac:dyDescent="0.35">
      <c r="B30" s="4" t="s">
        <v>25</v>
      </c>
      <c r="C30" s="8"/>
    </row>
    <row r="31" spans="2:3" s="3" customFormat="1" ht="21" customHeight="1" thickBot="1" x14ac:dyDescent="0.4">
      <c r="B31" s="25" t="s">
        <v>26</v>
      </c>
      <c r="C31" s="26">
        <f>SUM(C25:C30)</f>
        <v>127103.23999999999</v>
      </c>
    </row>
    <row r="32" spans="2:3" s="3" customFormat="1" ht="21" customHeight="1" thickTop="1" x14ac:dyDescent="0.25">
      <c r="B32" s="9"/>
      <c r="C32" s="11"/>
    </row>
    <row r="33" spans="2:4" s="3" customFormat="1" ht="21" customHeight="1" thickBot="1" x14ac:dyDescent="0.3">
      <c r="B33" s="28" t="s">
        <v>27</v>
      </c>
      <c r="C33" s="27">
        <f>+C31+C23+C14</f>
        <v>15412489.66</v>
      </c>
    </row>
    <row r="34" spans="2:4" s="3" customFormat="1" ht="21" customHeight="1" thickTop="1" x14ac:dyDescent="0.25">
      <c r="B34" s="12"/>
      <c r="C34" s="13"/>
    </row>
    <row r="35" spans="2:4" s="3" customFormat="1" ht="21" customHeight="1" x14ac:dyDescent="0.35">
      <c r="B35" s="14" t="s">
        <v>28</v>
      </c>
      <c r="C35" s="7">
        <v>19905</v>
      </c>
    </row>
    <row r="36" spans="2:4" s="3" customFormat="1" ht="21" customHeight="1" x14ac:dyDescent="0.35">
      <c r="B36" s="14" t="s">
        <v>29</v>
      </c>
      <c r="C36" s="7">
        <v>527621.38</v>
      </c>
      <c r="D36" s="15"/>
    </row>
    <row r="37" spans="2:4" s="3" customFormat="1" ht="21" hidden="1" customHeight="1" x14ac:dyDescent="0.35">
      <c r="B37" s="14" t="s">
        <v>30</v>
      </c>
      <c r="C37" s="7">
        <v>0</v>
      </c>
      <c r="D37" s="15"/>
    </row>
    <row r="38" spans="2:4" s="3" customFormat="1" ht="21" hidden="1" customHeight="1" x14ac:dyDescent="0.35">
      <c r="B38" s="14" t="s">
        <v>31</v>
      </c>
      <c r="C38" s="7">
        <v>0</v>
      </c>
    </row>
    <row r="39" spans="2:4" s="3" customFormat="1" ht="21" customHeight="1" x14ac:dyDescent="0.35">
      <c r="B39" s="14" t="s">
        <v>32</v>
      </c>
      <c r="C39" s="7">
        <v>23277.34</v>
      </c>
    </row>
    <row r="40" spans="2:4" s="3" customFormat="1" ht="21" customHeight="1" thickBot="1" x14ac:dyDescent="0.3">
      <c r="B40" s="28" t="s">
        <v>33</v>
      </c>
      <c r="C40" s="27">
        <f>SUM(C35:C39)</f>
        <v>570803.72</v>
      </c>
    </row>
    <row r="41" spans="2:4" s="3" customFormat="1" ht="21" customHeight="1" thickTop="1" x14ac:dyDescent="0.25">
      <c r="B41" s="12"/>
      <c r="C41" s="13"/>
    </row>
    <row r="42" spans="2:4" s="3" customFormat="1" ht="21" customHeight="1" x14ac:dyDescent="0.35">
      <c r="B42" s="14" t="s">
        <v>34</v>
      </c>
      <c r="C42" s="16">
        <v>42008.47</v>
      </c>
    </row>
    <row r="43" spans="2:4" s="3" customFormat="1" ht="21" customHeight="1" x14ac:dyDescent="0.35">
      <c r="B43" s="14" t="s">
        <v>35</v>
      </c>
      <c r="C43" s="16">
        <v>11676795.199999999</v>
      </c>
    </row>
    <row r="44" spans="2:4" s="3" customFormat="1" ht="21" customHeight="1" x14ac:dyDescent="0.35">
      <c r="B44" s="14" t="s">
        <v>36</v>
      </c>
      <c r="C44" s="7">
        <f>-4321189.05-2832423</f>
        <v>-7153612.0499999998</v>
      </c>
    </row>
    <row r="45" spans="2:4" s="3" customFormat="1" ht="21" customHeight="1" x14ac:dyDescent="0.35">
      <c r="B45" s="14" t="s">
        <v>37</v>
      </c>
      <c r="C45" s="17">
        <v>10276495</v>
      </c>
    </row>
    <row r="46" spans="2:4" s="3" customFormat="1" ht="21" customHeight="1" thickBot="1" x14ac:dyDescent="0.3">
      <c r="B46" s="28" t="s">
        <v>38</v>
      </c>
      <c r="C46" s="27">
        <f>SUM(C42:C45)</f>
        <v>14841686.620000001</v>
      </c>
    </row>
    <row r="47" spans="2:4" s="3" customFormat="1" ht="21" hidden="1" customHeight="1" thickTop="1" x14ac:dyDescent="0.25">
      <c r="B47" s="12"/>
      <c r="C47" s="13"/>
    </row>
    <row r="48" spans="2:4" s="3" customFormat="1" ht="21" customHeight="1" thickTop="1" thickBot="1" x14ac:dyDescent="0.3">
      <c r="B48" s="14"/>
      <c r="C48" s="18"/>
    </row>
    <row r="49" spans="2:3" s="3" customFormat="1" ht="21" customHeight="1" thickTop="1" thickBot="1" x14ac:dyDescent="0.3">
      <c r="B49" s="28" t="s">
        <v>39</v>
      </c>
      <c r="C49" s="27">
        <f>+C46+C40</f>
        <v>15412490.340000002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23" zoomScale="75" workbookViewId="0">
      <selection activeCell="B49" sqref="A49:XFD49"/>
    </sheetView>
  </sheetViews>
  <sheetFormatPr baseColWidth="10" defaultRowHeight="18" x14ac:dyDescent="0.35"/>
  <cols>
    <col min="1" max="1" width="14.5" style="1" customWidth="1"/>
    <col min="2" max="2" width="41.625" style="1" customWidth="1"/>
    <col min="3" max="3" width="30" style="1" customWidth="1"/>
    <col min="4" max="16384" width="11" style="1"/>
  </cols>
  <sheetData>
    <row r="1" spans="2:3" ht="18.75" thickBot="1" x14ac:dyDescent="0.4"/>
    <row r="2" spans="2:3" s="34" customFormat="1" ht="44.25" customHeight="1" x14ac:dyDescent="0.25">
      <c r="B2" s="32" t="s">
        <v>0</v>
      </c>
      <c r="C2" s="33"/>
    </row>
    <row r="3" spans="2:3" ht="24" customHeight="1" x14ac:dyDescent="0.35">
      <c r="B3" s="19" t="s">
        <v>52</v>
      </c>
      <c r="C3" s="20"/>
    </row>
    <row r="4" spans="2:3" ht="24" customHeight="1" thickBot="1" x14ac:dyDescent="0.4">
      <c r="B4" s="21" t="s">
        <v>42</v>
      </c>
      <c r="C4" s="22"/>
    </row>
    <row r="5" spans="2:3" ht="27.75" customHeight="1" thickBot="1" x14ac:dyDescent="0.4">
      <c r="B5" s="2"/>
      <c r="C5" s="2"/>
    </row>
    <row r="6" spans="2:3" s="3" customFormat="1" ht="27.75" customHeight="1" thickTop="1" thickBot="1" x14ac:dyDescent="0.3">
      <c r="B6" s="23" t="s">
        <v>2</v>
      </c>
      <c r="C6" s="24" t="s">
        <v>3</v>
      </c>
    </row>
    <row r="7" spans="2:3" s="6" customFormat="1" ht="21" customHeight="1" thickTop="1" x14ac:dyDescent="0.35">
      <c r="B7" s="4" t="s">
        <v>4</v>
      </c>
      <c r="C7" s="5">
        <v>45000</v>
      </c>
    </row>
    <row r="8" spans="2:3" s="3" customFormat="1" ht="21" customHeight="1" x14ac:dyDescent="0.35">
      <c r="B8" s="4" t="s">
        <v>5</v>
      </c>
      <c r="C8" s="7">
        <v>776576</v>
      </c>
    </row>
    <row r="9" spans="2:3" s="3" customFormat="1" ht="21" customHeight="1" x14ac:dyDescent="0.35">
      <c r="B9" s="4" t="s">
        <v>6</v>
      </c>
      <c r="C9" s="8">
        <v>11700000</v>
      </c>
    </row>
    <row r="10" spans="2:3" s="3" customFormat="1" ht="21" customHeight="1" x14ac:dyDescent="0.35">
      <c r="B10" s="4" t="s">
        <v>7</v>
      </c>
      <c r="C10" s="8">
        <v>107296</v>
      </c>
    </row>
    <row r="11" spans="2:3" s="3" customFormat="1" ht="21" hidden="1" customHeight="1" x14ac:dyDescent="0.35">
      <c r="B11" s="4" t="s">
        <v>8</v>
      </c>
      <c r="C11" s="7">
        <v>0</v>
      </c>
    </row>
    <row r="12" spans="2:3" s="3" customFormat="1" ht="21" hidden="1" customHeight="1" x14ac:dyDescent="0.35">
      <c r="B12" s="4" t="s">
        <v>9</v>
      </c>
      <c r="C12" s="7">
        <v>0</v>
      </c>
    </row>
    <row r="13" spans="2:3" s="3" customFormat="1" ht="21" hidden="1" customHeight="1" x14ac:dyDescent="0.35">
      <c r="B13" s="4" t="s">
        <v>10</v>
      </c>
      <c r="C13" s="8">
        <v>0</v>
      </c>
    </row>
    <row r="14" spans="2:3" s="3" customFormat="1" ht="21" customHeight="1" thickBot="1" x14ac:dyDescent="0.4">
      <c r="B14" s="25" t="s">
        <v>11</v>
      </c>
      <c r="C14" s="26">
        <f>SUM(C7:C13)</f>
        <v>12628872</v>
      </c>
    </row>
    <row r="15" spans="2:3" s="3" customFormat="1" ht="21" customHeight="1" thickTop="1" x14ac:dyDescent="0.25">
      <c r="B15" s="9"/>
      <c r="C15" s="10"/>
    </row>
    <row r="16" spans="2:3" s="3" customFormat="1" ht="21" customHeight="1" x14ac:dyDescent="0.35">
      <c r="B16" s="4" t="s">
        <v>12</v>
      </c>
      <c r="C16" s="8">
        <v>3422864</v>
      </c>
    </row>
    <row r="17" spans="2:3" s="3" customFormat="1" ht="21" customHeight="1" x14ac:dyDescent="0.35">
      <c r="B17" s="4" t="s">
        <v>13</v>
      </c>
      <c r="C17" s="8">
        <v>3174005</v>
      </c>
    </row>
    <row r="18" spans="2:3" s="3" customFormat="1" ht="21" customHeight="1" x14ac:dyDescent="0.35">
      <c r="B18" s="4" t="s">
        <v>14</v>
      </c>
      <c r="C18" s="8">
        <v>8931662.6699999999</v>
      </c>
    </row>
    <row r="19" spans="2:3" s="3" customFormat="1" ht="21" customHeight="1" x14ac:dyDescent="0.35">
      <c r="B19" s="4" t="s">
        <v>15</v>
      </c>
      <c r="C19" s="8">
        <v>317594.52</v>
      </c>
    </row>
    <row r="20" spans="2:3" s="3" customFormat="1" ht="21" customHeight="1" x14ac:dyDescent="0.35">
      <c r="B20" s="4" t="s">
        <v>16</v>
      </c>
      <c r="C20" s="8">
        <v>361471.21</v>
      </c>
    </row>
    <row r="21" spans="2:3" s="3" customFormat="1" ht="21" customHeight="1" x14ac:dyDescent="0.35">
      <c r="B21" s="4" t="s">
        <v>17</v>
      </c>
      <c r="C21" s="8">
        <v>154951.5</v>
      </c>
    </row>
    <row r="22" spans="2:3" s="3" customFormat="1" ht="21" customHeight="1" x14ac:dyDescent="0.35">
      <c r="B22" s="4" t="s">
        <v>18</v>
      </c>
      <c r="C22" s="7">
        <v>-12848826</v>
      </c>
    </row>
    <row r="23" spans="2:3" s="3" customFormat="1" ht="21" customHeight="1" thickBot="1" x14ac:dyDescent="0.4">
      <c r="B23" s="25" t="s">
        <v>19</v>
      </c>
      <c r="C23" s="26">
        <f>SUM(C16:C22)</f>
        <v>3513722.9000000004</v>
      </c>
    </row>
    <row r="24" spans="2:3" s="3" customFormat="1" ht="21" customHeight="1" thickTop="1" x14ac:dyDescent="0.25">
      <c r="B24" s="9"/>
      <c r="C24" s="11"/>
    </row>
    <row r="25" spans="2:3" s="3" customFormat="1" ht="21" customHeight="1" x14ac:dyDescent="0.35">
      <c r="B25" s="4" t="s">
        <v>20</v>
      </c>
      <c r="C25" s="8">
        <v>743608.15</v>
      </c>
    </row>
    <row r="26" spans="2:3" s="3" customFormat="1" ht="21" customHeight="1" x14ac:dyDescent="0.35">
      <c r="B26" s="4" t="s">
        <v>21</v>
      </c>
      <c r="C26" s="7">
        <v>-743608.15</v>
      </c>
    </row>
    <row r="27" spans="2:3" s="3" customFormat="1" ht="21" customHeight="1" x14ac:dyDescent="0.35">
      <c r="B27" s="4" t="s">
        <v>22</v>
      </c>
      <c r="C27" s="8">
        <v>45533.24</v>
      </c>
    </row>
    <row r="28" spans="2:3" s="3" customFormat="1" ht="21" customHeight="1" x14ac:dyDescent="0.35">
      <c r="B28" s="4" t="s">
        <v>23</v>
      </c>
      <c r="C28" s="7">
        <v>-20862</v>
      </c>
    </row>
    <row r="29" spans="2:3" s="3" customFormat="1" ht="21" customHeight="1" x14ac:dyDescent="0.35">
      <c r="B29" s="4" t="s">
        <v>24</v>
      </c>
      <c r="C29" s="8">
        <v>102622</v>
      </c>
    </row>
    <row r="30" spans="2:3" s="3" customFormat="1" ht="21" hidden="1" customHeight="1" x14ac:dyDescent="0.35">
      <c r="B30" s="4" t="s">
        <v>25</v>
      </c>
      <c r="C30" s="8"/>
    </row>
    <row r="31" spans="2:3" s="3" customFormat="1" ht="21" customHeight="1" thickBot="1" x14ac:dyDescent="0.4">
      <c r="B31" s="25" t="s">
        <v>26</v>
      </c>
      <c r="C31" s="26">
        <f>SUM(C25:C30)</f>
        <v>127293.23999999999</v>
      </c>
    </row>
    <row r="32" spans="2:3" s="3" customFormat="1" ht="21" customHeight="1" thickTop="1" x14ac:dyDescent="0.25">
      <c r="B32" s="9"/>
      <c r="C32" s="11"/>
    </row>
    <row r="33" spans="2:4" s="3" customFormat="1" ht="21" customHeight="1" thickBot="1" x14ac:dyDescent="0.3">
      <c r="B33" s="28" t="s">
        <v>27</v>
      </c>
      <c r="C33" s="27">
        <f>+C31+C23+C14+1</f>
        <v>16269889.140000001</v>
      </c>
    </row>
    <row r="34" spans="2:4" s="3" customFormat="1" ht="21" customHeight="1" thickTop="1" x14ac:dyDescent="0.25">
      <c r="B34" s="12"/>
      <c r="C34" s="13"/>
    </row>
    <row r="35" spans="2:4" s="3" customFormat="1" ht="21" customHeight="1" x14ac:dyDescent="0.35">
      <c r="B35" s="14" t="s">
        <v>28</v>
      </c>
      <c r="C35" s="7">
        <v>19905</v>
      </c>
    </row>
    <row r="36" spans="2:4" s="3" customFormat="1" ht="21" customHeight="1" x14ac:dyDescent="0.35">
      <c r="B36" s="14" t="s">
        <v>29</v>
      </c>
      <c r="C36" s="7">
        <v>668722</v>
      </c>
      <c r="D36" s="15"/>
    </row>
    <row r="37" spans="2:4" s="3" customFormat="1" ht="21" hidden="1" customHeight="1" x14ac:dyDescent="0.35">
      <c r="B37" s="14" t="s">
        <v>30</v>
      </c>
      <c r="C37" s="7">
        <v>0</v>
      </c>
      <c r="D37" s="15"/>
    </row>
    <row r="38" spans="2:4" s="3" customFormat="1" ht="21" hidden="1" customHeight="1" x14ac:dyDescent="0.35">
      <c r="B38" s="14" t="s">
        <v>31</v>
      </c>
      <c r="C38" s="7">
        <v>0</v>
      </c>
    </row>
    <row r="39" spans="2:4" s="3" customFormat="1" ht="21" customHeight="1" x14ac:dyDescent="0.35">
      <c r="B39" s="14" t="s">
        <v>32</v>
      </c>
      <c r="C39" s="7">
        <v>280759</v>
      </c>
    </row>
    <row r="40" spans="2:4" s="3" customFormat="1" ht="21" customHeight="1" thickBot="1" x14ac:dyDescent="0.3">
      <c r="B40" s="28" t="s">
        <v>33</v>
      </c>
      <c r="C40" s="27">
        <f>SUM(C35:C39)</f>
        <v>969386</v>
      </c>
    </row>
    <row r="41" spans="2:4" s="3" customFormat="1" ht="21" customHeight="1" thickTop="1" x14ac:dyDescent="0.25">
      <c r="B41" s="12"/>
      <c r="C41" s="13"/>
    </row>
    <row r="42" spans="2:4" s="3" customFormat="1" ht="21" customHeight="1" x14ac:dyDescent="0.35">
      <c r="B42" s="14" t="s">
        <v>34</v>
      </c>
      <c r="C42" s="16">
        <v>42008.47</v>
      </c>
    </row>
    <row r="43" spans="2:4" s="3" customFormat="1" ht="21" customHeight="1" x14ac:dyDescent="0.35">
      <c r="B43" s="14" t="s">
        <v>35</v>
      </c>
      <c r="C43" s="16">
        <v>11668862</v>
      </c>
    </row>
    <row r="44" spans="2:4" s="3" customFormat="1" ht="21" customHeight="1" x14ac:dyDescent="0.35">
      <c r="B44" s="14" t="s">
        <v>36</v>
      </c>
      <c r="C44" s="7">
        <f>-4321189.05-2832423</f>
        <v>-7153612.0499999998</v>
      </c>
    </row>
    <row r="45" spans="2:4" s="3" customFormat="1" ht="21" customHeight="1" x14ac:dyDescent="0.35">
      <c r="B45" s="14" t="s">
        <v>37</v>
      </c>
      <c r="C45" s="17">
        <v>10743244</v>
      </c>
    </row>
    <row r="46" spans="2:4" s="3" customFormat="1" ht="21" customHeight="1" thickBot="1" x14ac:dyDescent="0.3">
      <c r="B46" s="28" t="s">
        <v>38</v>
      </c>
      <c r="C46" s="27">
        <f>SUM(C42:C45)</f>
        <v>15300502.420000002</v>
      </c>
    </row>
    <row r="47" spans="2:4" s="3" customFormat="1" ht="21" hidden="1" customHeight="1" thickTop="1" x14ac:dyDescent="0.25">
      <c r="B47" s="12"/>
      <c r="C47" s="13"/>
    </row>
    <row r="48" spans="2:4" s="3" customFormat="1" ht="21" customHeight="1" thickTop="1" thickBot="1" x14ac:dyDescent="0.3">
      <c r="B48" s="14"/>
      <c r="C48" s="18"/>
    </row>
    <row r="49" spans="2:3" s="3" customFormat="1" ht="21" customHeight="1" thickTop="1" thickBot="1" x14ac:dyDescent="0.3">
      <c r="B49" s="28" t="s">
        <v>39</v>
      </c>
      <c r="C49" s="27">
        <f>+C46+C40+1</f>
        <v>16269889.420000002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23" zoomScale="75" workbookViewId="0">
      <selection activeCell="B49" sqref="A49:XFD49"/>
    </sheetView>
  </sheetViews>
  <sheetFormatPr baseColWidth="10" defaultRowHeight="18" x14ac:dyDescent="0.35"/>
  <cols>
    <col min="1" max="1" width="14.5" style="1" customWidth="1"/>
    <col min="2" max="2" width="41.625" style="1" customWidth="1"/>
    <col min="3" max="3" width="30" style="1" customWidth="1"/>
    <col min="4" max="16384" width="11" style="1"/>
  </cols>
  <sheetData>
    <row r="1" spans="2:3" ht="33" customHeight="1" thickBot="1" x14ac:dyDescent="0.4"/>
    <row r="2" spans="2:3" s="34" customFormat="1" ht="44.25" customHeight="1" x14ac:dyDescent="0.25">
      <c r="B2" s="32" t="s">
        <v>0</v>
      </c>
      <c r="C2" s="33"/>
    </row>
    <row r="3" spans="2:3" ht="24" customHeight="1" x14ac:dyDescent="0.35">
      <c r="B3" s="19" t="s">
        <v>52</v>
      </c>
      <c r="C3" s="20"/>
    </row>
    <row r="4" spans="2:3" ht="24" customHeight="1" thickBot="1" x14ac:dyDescent="0.4">
      <c r="B4" s="21" t="s">
        <v>41</v>
      </c>
      <c r="C4" s="22"/>
    </row>
    <row r="5" spans="2:3" ht="27.75" customHeight="1" thickBot="1" x14ac:dyDescent="0.4">
      <c r="B5" s="2"/>
      <c r="C5" s="2"/>
    </row>
    <row r="6" spans="2:3" s="3" customFormat="1" ht="27.75" customHeight="1" thickTop="1" thickBot="1" x14ac:dyDescent="0.3">
      <c r="B6" s="23" t="s">
        <v>2</v>
      </c>
      <c r="C6" s="24" t="s">
        <v>3</v>
      </c>
    </row>
    <row r="7" spans="2:3" s="6" customFormat="1" ht="21" customHeight="1" thickTop="1" x14ac:dyDescent="0.35">
      <c r="B7" s="4" t="s">
        <v>4</v>
      </c>
      <c r="C7" s="5">
        <v>45000</v>
      </c>
    </row>
    <row r="8" spans="2:3" s="3" customFormat="1" ht="21" customHeight="1" x14ac:dyDescent="0.35">
      <c r="B8" s="4" t="s">
        <v>5</v>
      </c>
      <c r="C8" s="7">
        <v>237019</v>
      </c>
    </row>
    <row r="9" spans="2:3" s="3" customFormat="1" ht="21" customHeight="1" x14ac:dyDescent="0.35">
      <c r="B9" s="4" t="s">
        <v>6</v>
      </c>
      <c r="C9" s="8">
        <v>11500000</v>
      </c>
    </row>
    <row r="10" spans="2:3" s="3" customFormat="1" ht="21" customHeight="1" x14ac:dyDescent="0.35">
      <c r="B10" s="4" t="s">
        <v>7</v>
      </c>
      <c r="C10" s="8">
        <v>109055</v>
      </c>
    </row>
    <row r="11" spans="2:3" s="3" customFormat="1" ht="21" hidden="1" customHeight="1" x14ac:dyDescent="0.35">
      <c r="B11" s="4" t="s">
        <v>8</v>
      </c>
      <c r="C11" s="7">
        <v>0</v>
      </c>
    </row>
    <row r="12" spans="2:3" s="3" customFormat="1" ht="21" hidden="1" customHeight="1" x14ac:dyDescent="0.35">
      <c r="B12" s="4" t="s">
        <v>9</v>
      </c>
      <c r="C12" s="7">
        <v>0</v>
      </c>
    </row>
    <row r="13" spans="2:3" s="3" customFormat="1" ht="21" hidden="1" customHeight="1" x14ac:dyDescent="0.35">
      <c r="B13" s="4" t="s">
        <v>10</v>
      </c>
      <c r="C13" s="8">
        <v>0</v>
      </c>
    </row>
    <row r="14" spans="2:3" s="3" customFormat="1" ht="21" customHeight="1" thickBot="1" x14ac:dyDescent="0.4">
      <c r="B14" s="25" t="s">
        <v>11</v>
      </c>
      <c r="C14" s="26">
        <f>SUM(C7:C13)</f>
        <v>11891074</v>
      </c>
    </row>
    <row r="15" spans="2:3" s="3" customFormat="1" ht="21" customHeight="1" thickTop="1" x14ac:dyDescent="0.25">
      <c r="B15" s="9"/>
      <c r="C15" s="10"/>
    </row>
    <row r="16" spans="2:3" s="3" customFormat="1" ht="21" customHeight="1" x14ac:dyDescent="0.35">
      <c r="B16" s="4" t="s">
        <v>12</v>
      </c>
      <c r="C16" s="8">
        <v>3422864</v>
      </c>
    </row>
    <row r="17" spans="2:3" s="3" customFormat="1" ht="21" customHeight="1" x14ac:dyDescent="0.35">
      <c r="B17" s="4" t="s">
        <v>13</v>
      </c>
      <c r="C17" s="8">
        <v>3174005</v>
      </c>
    </row>
    <row r="18" spans="2:3" s="3" customFormat="1" ht="21" customHeight="1" x14ac:dyDescent="0.35">
      <c r="B18" s="4" t="s">
        <v>14</v>
      </c>
      <c r="C18" s="8">
        <v>8931662.6699999999</v>
      </c>
    </row>
    <row r="19" spans="2:3" s="3" customFormat="1" ht="21" customHeight="1" x14ac:dyDescent="0.35">
      <c r="B19" s="4" t="s">
        <v>15</v>
      </c>
      <c r="C19" s="8">
        <v>317594.52</v>
      </c>
    </row>
    <row r="20" spans="2:3" s="3" customFormat="1" ht="21" customHeight="1" x14ac:dyDescent="0.35">
      <c r="B20" s="4" t="s">
        <v>16</v>
      </c>
      <c r="C20" s="8">
        <v>361471.21</v>
      </c>
    </row>
    <row r="21" spans="2:3" s="3" customFormat="1" ht="21" customHeight="1" x14ac:dyDescent="0.35">
      <c r="B21" s="4" t="s">
        <v>17</v>
      </c>
      <c r="C21" s="8">
        <v>154951.5</v>
      </c>
    </row>
    <row r="22" spans="2:3" s="3" customFormat="1" ht="21" customHeight="1" x14ac:dyDescent="0.35">
      <c r="B22" s="4" t="s">
        <v>18</v>
      </c>
      <c r="C22" s="7">
        <v>-12702496</v>
      </c>
    </row>
    <row r="23" spans="2:3" s="3" customFormat="1" ht="21" customHeight="1" thickBot="1" x14ac:dyDescent="0.4">
      <c r="B23" s="25" t="s">
        <v>19</v>
      </c>
      <c r="C23" s="26">
        <f>SUM(C16:C22)</f>
        <v>3660052.9000000004</v>
      </c>
    </row>
    <row r="24" spans="2:3" s="3" customFormat="1" ht="21" customHeight="1" thickTop="1" x14ac:dyDescent="0.25">
      <c r="B24" s="9"/>
      <c r="C24" s="11"/>
    </row>
    <row r="25" spans="2:3" s="3" customFormat="1" ht="21" customHeight="1" x14ac:dyDescent="0.35">
      <c r="B25" s="4" t="s">
        <v>20</v>
      </c>
      <c r="C25" s="8">
        <v>743608.15</v>
      </c>
    </row>
    <row r="26" spans="2:3" s="3" customFormat="1" ht="21" customHeight="1" x14ac:dyDescent="0.35">
      <c r="B26" s="4" t="s">
        <v>21</v>
      </c>
      <c r="C26" s="7">
        <v>-743608.15</v>
      </c>
    </row>
    <row r="27" spans="2:3" s="3" customFormat="1" ht="21" customHeight="1" x14ac:dyDescent="0.35">
      <c r="B27" s="4" t="s">
        <v>22</v>
      </c>
      <c r="C27" s="8">
        <v>45533.24</v>
      </c>
    </row>
    <row r="28" spans="2:3" s="3" customFormat="1" ht="21" customHeight="1" x14ac:dyDescent="0.35">
      <c r="B28" s="4" t="s">
        <v>23</v>
      </c>
      <c r="C28" s="7">
        <v>-20672</v>
      </c>
    </row>
    <row r="29" spans="2:3" s="3" customFormat="1" ht="21" customHeight="1" x14ac:dyDescent="0.35">
      <c r="B29" s="4" t="s">
        <v>24</v>
      </c>
      <c r="C29" s="8">
        <v>102622</v>
      </c>
    </row>
    <row r="30" spans="2:3" s="3" customFormat="1" ht="21" hidden="1" customHeight="1" x14ac:dyDescent="0.35">
      <c r="B30" s="4" t="s">
        <v>25</v>
      </c>
      <c r="C30" s="8"/>
    </row>
    <row r="31" spans="2:3" s="3" customFormat="1" ht="21" customHeight="1" thickBot="1" x14ac:dyDescent="0.4">
      <c r="B31" s="25" t="s">
        <v>26</v>
      </c>
      <c r="C31" s="26">
        <f>SUM(C25:C30)</f>
        <v>127483.23999999999</v>
      </c>
    </row>
    <row r="32" spans="2:3" s="3" customFormat="1" ht="21" customHeight="1" thickTop="1" x14ac:dyDescent="0.25">
      <c r="B32" s="9"/>
      <c r="C32" s="11"/>
    </row>
    <row r="33" spans="2:4" s="3" customFormat="1" ht="21" customHeight="1" thickBot="1" x14ac:dyDescent="0.3">
      <c r="B33" s="28" t="s">
        <v>27</v>
      </c>
      <c r="C33" s="27">
        <f>+C31+C23+C14-1</f>
        <v>15678609.140000001</v>
      </c>
    </row>
    <row r="34" spans="2:4" s="3" customFormat="1" ht="21" customHeight="1" thickTop="1" x14ac:dyDescent="0.25">
      <c r="B34" s="12"/>
      <c r="C34" s="13"/>
    </row>
    <row r="35" spans="2:4" s="3" customFormat="1" ht="21" customHeight="1" x14ac:dyDescent="0.35">
      <c r="B35" s="14" t="s">
        <v>28</v>
      </c>
      <c r="C35" s="7">
        <v>19905</v>
      </c>
    </row>
    <row r="36" spans="2:4" s="3" customFormat="1" ht="21" customHeight="1" x14ac:dyDescent="0.35">
      <c r="B36" s="14" t="s">
        <v>29</v>
      </c>
      <c r="C36" s="7">
        <v>556252</v>
      </c>
      <c r="D36" s="15"/>
    </row>
    <row r="37" spans="2:4" s="3" customFormat="1" ht="21" hidden="1" customHeight="1" x14ac:dyDescent="0.35">
      <c r="B37" s="14" t="s">
        <v>30</v>
      </c>
      <c r="C37" s="7">
        <v>0</v>
      </c>
      <c r="D37" s="15"/>
    </row>
    <row r="38" spans="2:4" s="3" customFormat="1" ht="21" hidden="1" customHeight="1" x14ac:dyDescent="0.35">
      <c r="B38" s="14" t="s">
        <v>31</v>
      </c>
      <c r="C38" s="7">
        <v>0</v>
      </c>
    </row>
    <row r="39" spans="2:4" s="3" customFormat="1" ht="21" customHeight="1" x14ac:dyDescent="0.35">
      <c r="B39" s="14" t="s">
        <v>32</v>
      </c>
      <c r="C39" s="7">
        <v>44667</v>
      </c>
    </row>
    <row r="40" spans="2:4" s="3" customFormat="1" ht="21" customHeight="1" thickBot="1" x14ac:dyDescent="0.3">
      <c r="B40" s="28" t="s">
        <v>33</v>
      </c>
      <c r="C40" s="27">
        <f>SUM(C35:C39)</f>
        <v>620824</v>
      </c>
    </row>
    <row r="41" spans="2:4" s="3" customFormat="1" ht="21" customHeight="1" thickTop="1" x14ac:dyDescent="0.25">
      <c r="B41" s="12"/>
      <c r="C41" s="13"/>
    </row>
    <row r="42" spans="2:4" s="3" customFormat="1" ht="21" customHeight="1" x14ac:dyDescent="0.35">
      <c r="B42" s="14" t="s">
        <v>34</v>
      </c>
      <c r="C42" s="16">
        <v>42008.47</v>
      </c>
    </row>
    <row r="43" spans="2:4" s="3" customFormat="1" ht="21" customHeight="1" x14ac:dyDescent="0.35">
      <c r="B43" s="14" t="s">
        <v>35</v>
      </c>
      <c r="C43" s="16">
        <v>11660929</v>
      </c>
    </row>
    <row r="44" spans="2:4" s="3" customFormat="1" ht="21" customHeight="1" x14ac:dyDescent="0.35">
      <c r="B44" s="14" t="s">
        <v>36</v>
      </c>
      <c r="C44" s="7">
        <f>-4321189.05-2832423</f>
        <v>-7153612.0499999998</v>
      </c>
    </row>
    <row r="45" spans="2:4" s="3" customFormat="1" ht="21" customHeight="1" x14ac:dyDescent="0.35">
      <c r="B45" s="14" t="s">
        <v>37</v>
      </c>
      <c r="C45" s="17">
        <v>10508460</v>
      </c>
    </row>
    <row r="46" spans="2:4" s="3" customFormat="1" ht="21" customHeight="1" thickBot="1" x14ac:dyDescent="0.3">
      <c r="B46" s="28" t="s">
        <v>38</v>
      </c>
      <c r="C46" s="27">
        <f>SUM(C42:C45)</f>
        <v>15057785.420000002</v>
      </c>
    </row>
    <row r="47" spans="2:4" s="3" customFormat="1" ht="21" hidden="1" customHeight="1" thickTop="1" x14ac:dyDescent="0.25">
      <c r="B47" s="12"/>
      <c r="C47" s="13"/>
    </row>
    <row r="48" spans="2:4" s="3" customFormat="1" ht="21" customHeight="1" thickTop="1" thickBot="1" x14ac:dyDescent="0.3">
      <c r="B48" s="14"/>
      <c r="C48" s="18"/>
    </row>
    <row r="49" spans="2:3" s="3" customFormat="1" ht="21" customHeight="1" thickTop="1" thickBot="1" x14ac:dyDescent="0.3">
      <c r="B49" s="28" t="s">
        <v>39</v>
      </c>
      <c r="C49" s="27">
        <f>+C46+C40</f>
        <v>15678609.420000002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26" zoomScale="75" workbookViewId="0">
      <selection activeCell="B49" sqref="A49:XFD49"/>
    </sheetView>
  </sheetViews>
  <sheetFormatPr baseColWidth="10" defaultRowHeight="18" x14ac:dyDescent="0.35"/>
  <cols>
    <col min="1" max="1" width="14.5" style="1" customWidth="1"/>
    <col min="2" max="2" width="41.625" style="1" customWidth="1"/>
    <col min="3" max="3" width="30" style="1" customWidth="1"/>
    <col min="4" max="16384" width="11" style="1"/>
  </cols>
  <sheetData>
    <row r="1" spans="2:3" ht="18.75" thickBot="1" x14ac:dyDescent="0.4"/>
    <row r="2" spans="2:3" s="34" customFormat="1" ht="44.25" customHeight="1" x14ac:dyDescent="0.25">
      <c r="B2" s="32" t="s">
        <v>0</v>
      </c>
      <c r="C2" s="33"/>
    </row>
    <row r="3" spans="2:3" ht="24" customHeight="1" x14ac:dyDescent="0.35">
      <c r="B3" s="19" t="s">
        <v>52</v>
      </c>
      <c r="C3" s="20"/>
    </row>
    <row r="4" spans="2:3" ht="24" customHeight="1" thickBot="1" x14ac:dyDescent="0.4">
      <c r="B4" s="21" t="s">
        <v>40</v>
      </c>
      <c r="C4" s="22"/>
    </row>
    <row r="5" spans="2:3" ht="27.75" customHeight="1" thickBot="1" x14ac:dyDescent="0.4">
      <c r="B5" s="2"/>
      <c r="C5" s="2"/>
    </row>
    <row r="6" spans="2:3" s="3" customFormat="1" ht="27.75" customHeight="1" thickTop="1" thickBot="1" x14ac:dyDescent="0.3">
      <c r="B6" s="23" t="s">
        <v>2</v>
      </c>
      <c r="C6" s="24" t="s">
        <v>3</v>
      </c>
    </row>
    <row r="7" spans="2:3" s="6" customFormat="1" ht="21" customHeight="1" thickTop="1" x14ac:dyDescent="0.35">
      <c r="B7" s="4" t="s">
        <v>4</v>
      </c>
      <c r="C7" s="5">
        <v>45000</v>
      </c>
    </row>
    <row r="8" spans="2:3" s="3" customFormat="1" ht="21" customHeight="1" x14ac:dyDescent="0.35">
      <c r="B8" s="4" t="s">
        <v>5</v>
      </c>
      <c r="C8" s="7">
        <v>233008</v>
      </c>
    </row>
    <row r="9" spans="2:3" s="3" customFormat="1" ht="21" customHeight="1" x14ac:dyDescent="0.35">
      <c r="B9" s="4" t="s">
        <v>6</v>
      </c>
      <c r="C9" s="8">
        <v>8300000</v>
      </c>
    </row>
    <row r="10" spans="2:3" s="3" customFormat="1" ht="21" customHeight="1" x14ac:dyDescent="0.35">
      <c r="B10" s="4" t="s">
        <v>7</v>
      </c>
      <c r="C10" s="8">
        <v>132194</v>
      </c>
    </row>
    <row r="11" spans="2:3" s="3" customFormat="1" ht="21" hidden="1" customHeight="1" x14ac:dyDescent="0.35">
      <c r="B11" s="4" t="s">
        <v>8</v>
      </c>
      <c r="C11" s="7">
        <v>0</v>
      </c>
    </row>
    <row r="12" spans="2:3" s="3" customFormat="1" ht="21" hidden="1" customHeight="1" x14ac:dyDescent="0.35">
      <c r="B12" s="4" t="s">
        <v>9</v>
      </c>
      <c r="C12" s="7">
        <v>0</v>
      </c>
    </row>
    <row r="13" spans="2:3" s="3" customFormat="1" ht="21" hidden="1" customHeight="1" x14ac:dyDescent="0.35">
      <c r="B13" s="4" t="s">
        <v>10</v>
      </c>
      <c r="C13" s="8">
        <v>0</v>
      </c>
    </row>
    <row r="14" spans="2:3" s="3" customFormat="1" ht="21" customHeight="1" thickBot="1" x14ac:dyDescent="0.4">
      <c r="B14" s="25" t="s">
        <v>11</v>
      </c>
      <c r="C14" s="26">
        <f>SUM(C7:C13)</f>
        <v>8710202</v>
      </c>
    </row>
    <row r="15" spans="2:3" s="3" customFormat="1" ht="21" customHeight="1" thickTop="1" x14ac:dyDescent="0.25">
      <c r="B15" s="9"/>
      <c r="C15" s="10"/>
    </row>
    <row r="16" spans="2:3" s="3" customFormat="1" ht="21" customHeight="1" x14ac:dyDescent="0.35">
      <c r="B16" s="4" t="s">
        <v>12</v>
      </c>
      <c r="C16" s="8">
        <v>3422864</v>
      </c>
    </row>
    <row r="17" spans="2:3" s="3" customFormat="1" ht="21" customHeight="1" x14ac:dyDescent="0.35">
      <c r="B17" s="4" t="s">
        <v>13</v>
      </c>
      <c r="C17" s="8">
        <v>3256716.86</v>
      </c>
    </row>
    <row r="18" spans="2:3" s="3" customFormat="1" ht="21" customHeight="1" x14ac:dyDescent="0.35">
      <c r="B18" s="4" t="s">
        <v>14</v>
      </c>
      <c r="C18" s="8">
        <v>8931662.6699999999</v>
      </c>
    </row>
    <row r="19" spans="2:3" s="3" customFormat="1" ht="21" customHeight="1" x14ac:dyDescent="0.35">
      <c r="B19" s="4" t="s">
        <v>15</v>
      </c>
      <c r="C19" s="8">
        <v>317594.52</v>
      </c>
    </row>
    <row r="20" spans="2:3" s="3" customFormat="1" ht="21" customHeight="1" x14ac:dyDescent="0.35">
      <c r="B20" s="4" t="s">
        <v>16</v>
      </c>
      <c r="C20" s="8">
        <v>361471.21</v>
      </c>
    </row>
    <row r="21" spans="2:3" s="3" customFormat="1" ht="21" customHeight="1" x14ac:dyDescent="0.35">
      <c r="B21" s="4" t="s">
        <v>17</v>
      </c>
      <c r="C21" s="8">
        <v>154951.5</v>
      </c>
    </row>
    <row r="22" spans="2:3" s="3" customFormat="1" ht="21" customHeight="1" x14ac:dyDescent="0.35">
      <c r="B22" s="4" t="s">
        <v>18</v>
      </c>
      <c r="C22" s="7">
        <v>-12451723.380000001</v>
      </c>
    </row>
    <row r="23" spans="2:3" s="3" customFormat="1" ht="21" customHeight="1" thickBot="1" x14ac:dyDescent="0.4">
      <c r="B23" s="25" t="s">
        <v>19</v>
      </c>
      <c r="C23" s="26">
        <f>SUM(C16:C22)</f>
        <v>3993537.379999999</v>
      </c>
    </row>
    <row r="24" spans="2:3" s="3" customFormat="1" ht="21" customHeight="1" thickTop="1" x14ac:dyDescent="0.25">
      <c r="B24" s="9"/>
      <c r="C24" s="11"/>
    </row>
    <row r="25" spans="2:3" s="3" customFormat="1" ht="21" customHeight="1" x14ac:dyDescent="0.35">
      <c r="B25" s="4" t="s">
        <v>20</v>
      </c>
      <c r="C25" s="8">
        <v>743608.15</v>
      </c>
    </row>
    <row r="26" spans="2:3" s="3" customFormat="1" ht="21" customHeight="1" x14ac:dyDescent="0.35">
      <c r="B26" s="4" t="s">
        <v>21</v>
      </c>
      <c r="C26" s="7">
        <v>-743608.15</v>
      </c>
    </row>
    <row r="27" spans="2:3" s="3" customFormat="1" ht="21" customHeight="1" x14ac:dyDescent="0.35">
      <c r="B27" s="4" t="s">
        <v>22</v>
      </c>
      <c r="C27" s="8">
        <v>45533.24</v>
      </c>
    </row>
    <row r="28" spans="2:3" s="3" customFormat="1" ht="21" customHeight="1" x14ac:dyDescent="0.35">
      <c r="B28" s="4" t="s">
        <v>23</v>
      </c>
      <c r="C28" s="7">
        <v>-20293.02</v>
      </c>
    </row>
    <row r="29" spans="2:3" s="3" customFormat="1" ht="21" customHeight="1" x14ac:dyDescent="0.35">
      <c r="B29" s="4" t="s">
        <v>24</v>
      </c>
      <c r="C29" s="8">
        <v>102622</v>
      </c>
    </row>
    <row r="30" spans="2:3" s="3" customFormat="1" ht="21" hidden="1" customHeight="1" x14ac:dyDescent="0.35">
      <c r="B30" s="4" t="s">
        <v>25</v>
      </c>
      <c r="C30" s="8"/>
    </row>
    <row r="31" spans="2:3" s="3" customFormat="1" ht="21" customHeight="1" thickBot="1" x14ac:dyDescent="0.4">
      <c r="B31" s="25" t="s">
        <v>26</v>
      </c>
      <c r="C31" s="26">
        <f>SUM(C25:C30)</f>
        <v>127862.22</v>
      </c>
    </row>
    <row r="32" spans="2:3" s="3" customFormat="1" ht="21" customHeight="1" thickTop="1" x14ac:dyDescent="0.25">
      <c r="B32" s="9"/>
      <c r="C32" s="11"/>
    </row>
    <row r="33" spans="2:4" s="3" customFormat="1" ht="21" customHeight="1" thickBot="1" x14ac:dyDescent="0.3">
      <c r="B33" s="28" t="s">
        <v>27</v>
      </c>
      <c r="C33" s="27">
        <f>+C31+C23+C14-1</f>
        <v>12831600.6</v>
      </c>
    </row>
    <row r="34" spans="2:4" s="3" customFormat="1" ht="21" customHeight="1" thickTop="1" x14ac:dyDescent="0.25">
      <c r="B34" s="12"/>
      <c r="C34" s="13"/>
    </row>
    <row r="35" spans="2:4" s="3" customFormat="1" ht="21" customHeight="1" x14ac:dyDescent="0.35">
      <c r="B35" s="14" t="s">
        <v>28</v>
      </c>
      <c r="C35" s="7">
        <v>19905</v>
      </c>
    </row>
    <row r="36" spans="2:4" s="3" customFormat="1" ht="21" customHeight="1" x14ac:dyDescent="0.35">
      <c r="B36" s="14" t="s">
        <v>29</v>
      </c>
      <c r="C36" s="7">
        <v>615713</v>
      </c>
      <c r="D36" s="15"/>
    </row>
    <row r="37" spans="2:4" s="3" customFormat="1" ht="21" hidden="1" customHeight="1" x14ac:dyDescent="0.35">
      <c r="B37" s="14" t="s">
        <v>30</v>
      </c>
      <c r="C37" s="7">
        <v>0</v>
      </c>
      <c r="D37" s="15"/>
    </row>
    <row r="38" spans="2:4" s="3" customFormat="1" ht="21" hidden="1" customHeight="1" x14ac:dyDescent="0.35">
      <c r="B38" s="14" t="s">
        <v>31</v>
      </c>
      <c r="C38" s="7">
        <v>0</v>
      </c>
    </row>
    <row r="39" spans="2:4" s="3" customFormat="1" ht="21" customHeight="1" x14ac:dyDescent="0.35">
      <c r="B39" s="14" t="s">
        <v>32</v>
      </c>
      <c r="C39" s="7">
        <v>29178</v>
      </c>
    </row>
    <row r="40" spans="2:4" s="3" customFormat="1" ht="21" customHeight="1" thickBot="1" x14ac:dyDescent="0.3">
      <c r="B40" s="28" t="s">
        <v>33</v>
      </c>
      <c r="C40" s="27">
        <f>SUM(C35:C39)</f>
        <v>664796</v>
      </c>
    </row>
    <row r="41" spans="2:4" s="3" customFormat="1" ht="21" customHeight="1" thickTop="1" x14ac:dyDescent="0.25">
      <c r="B41" s="12"/>
      <c r="C41" s="13"/>
    </row>
    <row r="42" spans="2:4" s="3" customFormat="1" ht="21" customHeight="1" x14ac:dyDescent="0.35">
      <c r="B42" s="14" t="s">
        <v>34</v>
      </c>
      <c r="C42" s="16">
        <v>42008.47</v>
      </c>
    </row>
    <row r="43" spans="2:4" s="3" customFormat="1" ht="21" customHeight="1" x14ac:dyDescent="0.35">
      <c r="B43" s="14" t="s">
        <v>35</v>
      </c>
      <c r="C43" s="16">
        <v>11652996</v>
      </c>
    </row>
    <row r="44" spans="2:4" s="3" customFormat="1" ht="21" customHeight="1" x14ac:dyDescent="0.35">
      <c r="B44" s="14" t="s">
        <v>36</v>
      </c>
      <c r="C44" s="7">
        <f>-4321189.05-2832423</f>
        <v>-7153612.0499999998</v>
      </c>
    </row>
    <row r="45" spans="2:4" s="3" customFormat="1" ht="21" customHeight="1" x14ac:dyDescent="0.35">
      <c r="B45" s="14" t="s">
        <v>37</v>
      </c>
      <c r="C45" s="17">
        <v>7625412</v>
      </c>
    </row>
    <row r="46" spans="2:4" s="3" customFormat="1" ht="21" customHeight="1" thickBot="1" x14ac:dyDescent="0.3">
      <c r="B46" s="28" t="s">
        <v>38</v>
      </c>
      <c r="C46" s="27">
        <f>SUM(C42:C45)</f>
        <v>12166804.420000002</v>
      </c>
    </row>
    <row r="47" spans="2:4" s="3" customFormat="1" ht="21" hidden="1" customHeight="1" thickTop="1" x14ac:dyDescent="0.25">
      <c r="B47" s="12"/>
      <c r="C47" s="13"/>
    </row>
    <row r="48" spans="2:4" s="3" customFormat="1" ht="21" customHeight="1" thickTop="1" thickBot="1" x14ac:dyDescent="0.3">
      <c r="B48" s="14"/>
      <c r="C48" s="18"/>
    </row>
    <row r="49" spans="2:3" s="3" customFormat="1" ht="21" customHeight="1" thickTop="1" thickBot="1" x14ac:dyDescent="0.3">
      <c r="B49" s="28" t="s">
        <v>39</v>
      </c>
      <c r="C49" s="27">
        <f>+C46+C40+1</f>
        <v>12831601.420000002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A26" zoomScale="75" workbookViewId="0">
      <selection activeCell="A49" sqref="A49:XFD49"/>
    </sheetView>
  </sheetViews>
  <sheetFormatPr baseColWidth="10" defaultRowHeight="18" x14ac:dyDescent="0.35"/>
  <cols>
    <col min="1" max="1" width="14.5" style="1" customWidth="1"/>
    <col min="2" max="2" width="41.625" style="1" customWidth="1"/>
    <col min="3" max="3" width="30" style="1" customWidth="1"/>
    <col min="4" max="16384" width="11" style="1"/>
  </cols>
  <sheetData>
    <row r="1" spans="2:3" ht="18.75" thickBot="1" x14ac:dyDescent="0.4"/>
    <row r="2" spans="2:3" s="34" customFormat="1" ht="44.25" customHeight="1" x14ac:dyDescent="0.25">
      <c r="B2" s="32" t="s">
        <v>0</v>
      </c>
      <c r="C2" s="33"/>
    </row>
    <row r="3" spans="2:3" ht="24" customHeight="1" x14ac:dyDescent="0.35">
      <c r="B3" s="19" t="s">
        <v>52</v>
      </c>
      <c r="C3" s="20"/>
    </row>
    <row r="4" spans="2:3" ht="24" customHeight="1" thickBot="1" x14ac:dyDescent="0.4">
      <c r="B4" s="21" t="s">
        <v>1</v>
      </c>
      <c r="C4" s="22"/>
    </row>
    <row r="5" spans="2:3" ht="27.75" customHeight="1" thickBot="1" x14ac:dyDescent="0.4">
      <c r="B5" s="2"/>
      <c r="C5" s="2"/>
    </row>
    <row r="6" spans="2:3" s="3" customFormat="1" ht="27.75" customHeight="1" thickTop="1" thickBot="1" x14ac:dyDescent="0.3">
      <c r="B6" s="23" t="s">
        <v>2</v>
      </c>
      <c r="C6" s="24" t="s">
        <v>3</v>
      </c>
    </row>
    <row r="7" spans="2:3" s="6" customFormat="1" ht="21" customHeight="1" thickTop="1" x14ac:dyDescent="0.35">
      <c r="B7" s="4" t="s">
        <v>4</v>
      </c>
      <c r="C7" s="5">
        <v>45000</v>
      </c>
    </row>
    <row r="8" spans="2:3" s="3" customFormat="1" ht="21" customHeight="1" x14ac:dyDescent="0.35">
      <c r="B8" s="4" t="s">
        <v>5</v>
      </c>
      <c r="C8" s="7">
        <v>-507773.93</v>
      </c>
    </row>
    <row r="9" spans="2:3" s="3" customFormat="1" ht="21" customHeight="1" x14ac:dyDescent="0.35">
      <c r="B9" s="4" t="s">
        <v>6</v>
      </c>
      <c r="C9" s="8">
        <v>3900000</v>
      </c>
    </row>
    <row r="10" spans="2:3" s="3" customFormat="1" ht="21" customHeight="1" x14ac:dyDescent="0.35">
      <c r="B10" s="4" t="s">
        <v>7</v>
      </c>
      <c r="C10" s="8">
        <v>141284.24</v>
      </c>
    </row>
    <row r="11" spans="2:3" s="3" customFormat="1" ht="21" hidden="1" customHeight="1" x14ac:dyDescent="0.35">
      <c r="B11" s="4" t="s">
        <v>8</v>
      </c>
      <c r="C11" s="7">
        <v>0</v>
      </c>
    </row>
    <row r="12" spans="2:3" s="3" customFormat="1" ht="21" hidden="1" customHeight="1" x14ac:dyDescent="0.35">
      <c r="B12" s="4" t="s">
        <v>9</v>
      </c>
      <c r="C12" s="7">
        <v>0</v>
      </c>
    </row>
    <row r="13" spans="2:3" s="3" customFormat="1" ht="21" hidden="1" customHeight="1" x14ac:dyDescent="0.35">
      <c r="B13" s="4" t="s">
        <v>10</v>
      </c>
      <c r="C13" s="8">
        <v>0</v>
      </c>
    </row>
    <row r="14" spans="2:3" s="3" customFormat="1" ht="21" customHeight="1" thickBot="1" x14ac:dyDescent="0.4">
      <c r="B14" s="25" t="s">
        <v>11</v>
      </c>
      <c r="C14" s="26">
        <f>SUM(C7:C13)</f>
        <v>3578510.3099999996</v>
      </c>
    </row>
    <row r="15" spans="2:3" s="3" customFormat="1" ht="21" customHeight="1" thickTop="1" x14ac:dyDescent="0.25">
      <c r="B15" s="9"/>
      <c r="C15" s="10"/>
    </row>
    <row r="16" spans="2:3" s="3" customFormat="1" ht="21" customHeight="1" x14ac:dyDescent="0.35">
      <c r="B16" s="4" t="s">
        <v>12</v>
      </c>
      <c r="C16" s="8">
        <v>3421045</v>
      </c>
    </row>
    <row r="17" spans="2:3" s="3" customFormat="1" ht="21" customHeight="1" x14ac:dyDescent="0.35">
      <c r="B17" s="4" t="s">
        <v>13</v>
      </c>
      <c r="C17" s="8">
        <v>3256716.86</v>
      </c>
    </row>
    <row r="18" spans="2:3" s="3" customFormat="1" ht="21" customHeight="1" x14ac:dyDescent="0.35">
      <c r="B18" s="4" t="s">
        <v>14</v>
      </c>
      <c r="C18" s="8">
        <v>8931662.6699999999</v>
      </c>
    </row>
    <row r="19" spans="2:3" s="3" customFormat="1" ht="21" customHeight="1" x14ac:dyDescent="0.35">
      <c r="B19" s="4" t="s">
        <v>15</v>
      </c>
      <c r="C19" s="8">
        <v>317594.52</v>
      </c>
    </row>
    <row r="20" spans="2:3" s="3" customFormat="1" ht="21" customHeight="1" x14ac:dyDescent="0.35">
      <c r="B20" s="4" t="s">
        <v>16</v>
      </c>
      <c r="C20" s="8">
        <v>361471.21</v>
      </c>
    </row>
    <row r="21" spans="2:3" s="3" customFormat="1" ht="21" customHeight="1" x14ac:dyDescent="0.35">
      <c r="B21" s="4" t="s">
        <v>17</v>
      </c>
      <c r="C21" s="8">
        <v>154951.5</v>
      </c>
    </row>
    <row r="22" spans="2:3" s="3" customFormat="1" ht="21" customHeight="1" x14ac:dyDescent="0.35">
      <c r="B22" s="4" t="s">
        <v>18</v>
      </c>
      <c r="C22" s="7">
        <v>-12451723.380000001</v>
      </c>
    </row>
    <row r="23" spans="2:3" s="3" customFormat="1" ht="21" customHeight="1" thickBot="1" x14ac:dyDescent="0.4">
      <c r="B23" s="25" t="s">
        <v>19</v>
      </c>
      <c r="C23" s="26">
        <f>SUM(C16:C22)</f>
        <v>3991718.379999999</v>
      </c>
    </row>
    <row r="24" spans="2:3" s="3" customFormat="1" ht="21" customHeight="1" thickTop="1" x14ac:dyDescent="0.25">
      <c r="B24" s="9"/>
      <c r="C24" s="11"/>
    </row>
    <row r="25" spans="2:3" s="3" customFormat="1" ht="21" customHeight="1" x14ac:dyDescent="0.35">
      <c r="B25" s="4" t="s">
        <v>20</v>
      </c>
      <c r="C25" s="8">
        <v>743608.15</v>
      </c>
    </row>
    <row r="26" spans="2:3" s="3" customFormat="1" ht="21" customHeight="1" x14ac:dyDescent="0.35">
      <c r="B26" s="4" t="s">
        <v>21</v>
      </c>
      <c r="C26" s="7">
        <v>-743608.15</v>
      </c>
    </row>
    <row r="27" spans="2:3" s="3" customFormat="1" ht="21" customHeight="1" x14ac:dyDescent="0.35">
      <c r="B27" s="4" t="s">
        <v>22</v>
      </c>
      <c r="C27" s="8">
        <v>45533.24</v>
      </c>
    </row>
    <row r="28" spans="2:3" s="3" customFormat="1" ht="21" customHeight="1" x14ac:dyDescent="0.35">
      <c r="B28" s="4" t="s">
        <v>23</v>
      </c>
      <c r="C28" s="7">
        <v>-20293.02</v>
      </c>
    </row>
    <row r="29" spans="2:3" s="3" customFormat="1" ht="21" customHeight="1" x14ac:dyDescent="0.35">
      <c r="B29" s="4" t="s">
        <v>24</v>
      </c>
      <c r="C29" s="8">
        <v>102622</v>
      </c>
    </row>
    <row r="30" spans="2:3" s="3" customFormat="1" ht="21" hidden="1" customHeight="1" x14ac:dyDescent="0.35">
      <c r="B30" s="4" t="s">
        <v>25</v>
      </c>
      <c r="C30" s="8"/>
    </row>
    <row r="31" spans="2:3" s="3" customFormat="1" ht="21" customHeight="1" thickBot="1" x14ac:dyDescent="0.4">
      <c r="B31" s="25" t="s">
        <v>26</v>
      </c>
      <c r="C31" s="26">
        <f>SUM(C25:C30)</f>
        <v>127862.22</v>
      </c>
    </row>
    <row r="32" spans="2:3" s="3" customFormat="1" ht="21" customHeight="1" thickTop="1" x14ac:dyDescent="0.25">
      <c r="B32" s="9"/>
      <c r="C32" s="11"/>
    </row>
    <row r="33" spans="2:4" s="3" customFormat="1" ht="21" customHeight="1" thickBot="1" x14ac:dyDescent="0.3">
      <c r="B33" s="28" t="s">
        <v>27</v>
      </c>
      <c r="C33" s="27">
        <f>+C31+C23+C14-2</f>
        <v>7698088.9099999983</v>
      </c>
    </row>
    <row r="34" spans="2:4" s="3" customFormat="1" ht="21" customHeight="1" thickTop="1" x14ac:dyDescent="0.25">
      <c r="B34" s="12"/>
      <c r="C34" s="13"/>
    </row>
    <row r="35" spans="2:4" s="3" customFormat="1" ht="21" customHeight="1" x14ac:dyDescent="0.35">
      <c r="B35" s="14" t="s">
        <v>28</v>
      </c>
      <c r="C35" s="7">
        <v>19905</v>
      </c>
    </row>
    <row r="36" spans="2:4" s="3" customFormat="1" ht="21" customHeight="1" x14ac:dyDescent="0.35">
      <c r="B36" s="14" t="s">
        <v>29</v>
      </c>
      <c r="C36" s="7">
        <v>595469.77</v>
      </c>
      <c r="D36" s="15"/>
    </row>
    <row r="37" spans="2:4" s="3" customFormat="1" ht="21" hidden="1" customHeight="1" x14ac:dyDescent="0.35">
      <c r="B37" s="14" t="s">
        <v>30</v>
      </c>
      <c r="C37" s="7">
        <v>0</v>
      </c>
      <c r="D37" s="15"/>
    </row>
    <row r="38" spans="2:4" s="3" customFormat="1" ht="21" hidden="1" customHeight="1" x14ac:dyDescent="0.35">
      <c r="B38" s="14" t="s">
        <v>31</v>
      </c>
      <c r="C38" s="7">
        <v>0</v>
      </c>
    </row>
    <row r="39" spans="2:4" s="3" customFormat="1" ht="21" customHeight="1" x14ac:dyDescent="0.35">
      <c r="B39" s="14" t="s">
        <v>32</v>
      </c>
      <c r="C39" s="7">
        <v>84948.800000000003</v>
      </c>
    </row>
    <row r="40" spans="2:4" s="3" customFormat="1" ht="21" customHeight="1" thickBot="1" x14ac:dyDescent="0.3">
      <c r="B40" s="28" t="s">
        <v>33</v>
      </c>
      <c r="C40" s="27">
        <f>SUM(C35:C39)</f>
        <v>700323.57000000007</v>
      </c>
    </row>
    <row r="41" spans="2:4" s="3" customFormat="1" ht="21" customHeight="1" thickTop="1" x14ac:dyDescent="0.25">
      <c r="B41" s="12"/>
      <c r="C41" s="13"/>
    </row>
    <row r="42" spans="2:4" s="3" customFormat="1" ht="21" customHeight="1" x14ac:dyDescent="0.35">
      <c r="B42" s="14" t="s">
        <v>34</v>
      </c>
      <c r="C42" s="16">
        <v>42008.47</v>
      </c>
    </row>
    <row r="43" spans="2:4" s="3" customFormat="1" ht="21" customHeight="1" x14ac:dyDescent="0.35">
      <c r="B43" s="14" t="s">
        <v>35</v>
      </c>
      <c r="C43" s="16">
        <v>11645063.199999999</v>
      </c>
    </row>
    <row r="44" spans="2:4" s="3" customFormat="1" ht="21" customHeight="1" x14ac:dyDescent="0.35">
      <c r="B44" s="14" t="s">
        <v>36</v>
      </c>
      <c r="C44" s="7">
        <f>-4321189.05-2832423</f>
        <v>-7153612.0499999998</v>
      </c>
    </row>
    <row r="45" spans="2:4" s="3" customFormat="1" ht="21" customHeight="1" x14ac:dyDescent="0.35">
      <c r="B45" s="14" t="s">
        <v>37</v>
      </c>
      <c r="C45" s="17">
        <v>2464306</v>
      </c>
    </row>
    <row r="46" spans="2:4" s="3" customFormat="1" ht="21" customHeight="1" thickBot="1" x14ac:dyDescent="0.3">
      <c r="B46" s="28" t="s">
        <v>38</v>
      </c>
      <c r="C46" s="27">
        <f>SUM(C42:C45)</f>
        <v>6997765.6200000001</v>
      </c>
    </row>
    <row r="47" spans="2:4" s="3" customFormat="1" ht="21" hidden="1" customHeight="1" x14ac:dyDescent="0.25">
      <c r="B47" s="12"/>
      <c r="C47" s="13"/>
    </row>
    <row r="48" spans="2:4" s="3" customFormat="1" ht="21" customHeight="1" thickTop="1" thickBot="1" x14ac:dyDescent="0.3">
      <c r="B48" s="14"/>
      <c r="C48" s="18"/>
    </row>
    <row r="49" spans="2:3" s="3" customFormat="1" ht="21" customHeight="1" thickTop="1" thickBot="1" x14ac:dyDescent="0.3">
      <c r="B49" s="28" t="s">
        <v>39</v>
      </c>
      <c r="C49" s="27">
        <f>+C46+C40</f>
        <v>7698089.1900000004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32" zoomScale="75" workbookViewId="0">
      <selection activeCell="B46" sqref="A46:XFD46"/>
    </sheetView>
  </sheetViews>
  <sheetFormatPr baseColWidth="10" defaultRowHeight="18" x14ac:dyDescent="0.35"/>
  <cols>
    <col min="1" max="1" width="14.5" style="1" customWidth="1"/>
    <col min="2" max="2" width="41.625" style="1" customWidth="1"/>
    <col min="3" max="3" width="30" style="1" customWidth="1"/>
    <col min="4" max="16384" width="11" style="1"/>
  </cols>
  <sheetData>
    <row r="1" spans="2:3" ht="18.75" thickBot="1" x14ac:dyDescent="0.4"/>
    <row r="2" spans="2:3" s="34" customFormat="1" ht="44.25" customHeight="1" x14ac:dyDescent="0.25">
      <c r="B2" s="32" t="s">
        <v>0</v>
      </c>
      <c r="C2" s="33"/>
    </row>
    <row r="3" spans="2:3" ht="24" customHeight="1" x14ac:dyDescent="0.35">
      <c r="B3" s="19" t="s">
        <v>52</v>
      </c>
      <c r="C3" s="20"/>
    </row>
    <row r="4" spans="2:3" ht="24" customHeight="1" thickBot="1" x14ac:dyDescent="0.4">
      <c r="B4" s="21" t="s">
        <v>50</v>
      </c>
      <c r="C4" s="22"/>
    </row>
    <row r="5" spans="2:3" ht="27.75" customHeight="1" thickBot="1" x14ac:dyDescent="0.4">
      <c r="B5" s="2"/>
      <c r="C5" s="2"/>
    </row>
    <row r="6" spans="2:3" s="3" customFormat="1" ht="27.75" customHeight="1" thickTop="1" thickBot="1" x14ac:dyDescent="0.3">
      <c r="B6" s="23" t="s">
        <v>2</v>
      </c>
      <c r="C6" s="24" t="s">
        <v>3</v>
      </c>
    </row>
    <row r="7" spans="2:3" s="6" customFormat="1" ht="21" customHeight="1" thickTop="1" x14ac:dyDescent="0.35">
      <c r="B7" s="4" t="s">
        <v>4</v>
      </c>
      <c r="C7" s="5">
        <v>196587</v>
      </c>
    </row>
    <row r="8" spans="2:3" s="3" customFormat="1" ht="21" customHeight="1" x14ac:dyDescent="0.35">
      <c r="B8" s="4" t="s">
        <v>5</v>
      </c>
      <c r="C8" s="7">
        <v>3750000</v>
      </c>
    </row>
    <row r="9" spans="2:3" s="3" customFormat="1" ht="21" customHeight="1" x14ac:dyDescent="0.35">
      <c r="B9" s="4" t="s">
        <v>6</v>
      </c>
      <c r="C9" s="8">
        <v>45000</v>
      </c>
    </row>
    <row r="10" spans="2:3" s="3" customFormat="1" ht="21" customHeight="1" x14ac:dyDescent="0.35">
      <c r="B10" s="4" t="s">
        <v>7</v>
      </c>
      <c r="C10" s="8">
        <v>212800</v>
      </c>
    </row>
    <row r="11" spans="2:3" s="3" customFormat="1" ht="21" hidden="1" customHeight="1" x14ac:dyDescent="0.35">
      <c r="B11" s="4" t="s">
        <v>8</v>
      </c>
      <c r="C11" s="7">
        <v>0</v>
      </c>
    </row>
    <row r="12" spans="2:3" s="3" customFormat="1" ht="21" hidden="1" customHeight="1" x14ac:dyDescent="0.35">
      <c r="B12" s="4" t="s">
        <v>9</v>
      </c>
      <c r="C12" s="7">
        <v>0</v>
      </c>
    </row>
    <row r="13" spans="2:3" s="3" customFormat="1" ht="21" hidden="1" customHeight="1" x14ac:dyDescent="0.35">
      <c r="B13" s="4" t="s">
        <v>10</v>
      </c>
      <c r="C13" s="8">
        <v>0</v>
      </c>
    </row>
    <row r="14" spans="2:3" s="3" customFormat="1" ht="21" customHeight="1" thickBot="1" x14ac:dyDescent="0.4">
      <c r="B14" s="25" t="s">
        <v>11</v>
      </c>
      <c r="C14" s="26">
        <f>SUM(C7:C13)</f>
        <v>4204387</v>
      </c>
    </row>
    <row r="15" spans="2:3" s="3" customFormat="1" ht="21" customHeight="1" thickTop="1" x14ac:dyDescent="0.25">
      <c r="B15" s="9"/>
      <c r="C15" s="10"/>
    </row>
    <row r="16" spans="2:3" s="3" customFormat="1" ht="21" customHeight="1" x14ac:dyDescent="0.35">
      <c r="B16" s="4" t="s">
        <v>12</v>
      </c>
      <c r="C16" s="8">
        <v>3421045</v>
      </c>
    </row>
    <row r="17" spans="2:3" s="3" customFormat="1" ht="21" customHeight="1" x14ac:dyDescent="0.35">
      <c r="B17" s="4" t="s">
        <v>13</v>
      </c>
      <c r="C17" s="8">
        <v>3256716.86</v>
      </c>
    </row>
    <row r="18" spans="2:3" s="3" customFormat="1" ht="21" customHeight="1" x14ac:dyDescent="0.35">
      <c r="B18" s="4" t="s">
        <v>14</v>
      </c>
      <c r="C18" s="8">
        <v>8931662.6699999999</v>
      </c>
    </row>
    <row r="19" spans="2:3" s="3" customFormat="1" ht="21" customHeight="1" x14ac:dyDescent="0.35">
      <c r="B19" s="4" t="s">
        <v>15</v>
      </c>
      <c r="C19" s="8">
        <v>317594.52</v>
      </c>
    </row>
    <row r="20" spans="2:3" s="3" customFormat="1" ht="21" customHeight="1" x14ac:dyDescent="0.35">
      <c r="B20" s="4" t="s">
        <v>16</v>
      </c>
      <c r="C20" s="8">
        <v>361471.21</v>
      </c>
    </row>
    <row r="21" spans="2:3" s="3" customFormat="1" ht="21" customHeight="1" x14ac:dyDescent="0.35">
      <c r="B21" s="4" t="s">
        <v>17</v>
      </c>
      <c r="C21" s="8">
        <v>154951.5</v>
      </c>
    </row>
    <row r="22" spans="2:3" s="3" customFormat="1" ht="21" customHeight="1" x14ac:dyDescent="0.35">
      <c r="B22" s="4" t="s">
        <v>18</v>
      </c>
      <c r="C22" s="7">
        <v>-12310794</v>
      </c>
    </row>
    <row r="23" spans="2:3" s="3" customFormat="1" ht="21" customHeight="1" thickBot="1" x14ac:dyDescent="0.4">
      <c r="B23" s="25" t="s">
        <v>19</v>
      </c>
      <c r="C23" s="26">
        <f>SUM(C16:C22)</f>
        <v>4132647.76</v>
      </c>
    </row>
    <row r="24" spans="2:3" s="3" customFormat="1" ht="21" customHeight="1" thickTop="1" x14ac:dyDescent="0.25">
      <c r="B24" s="9"/>
      <c r="C24" s="11"/>
    </row>
    <row r="25" spans="2:3" s="3" customFormat="1" ht="21" customHeight="1" x14ac:dyDescent="0.35">
      <c r="B25" s="4" t="s">
        <v>20</v>
      </c>
      <c r="C25" s="8">
        <v>743608.15</v>
      </c>
    </row>
    <row r="26" spans="2:3" s="3" customFormat="1" ht="21" customHeight="1" x14ac:dyDescent="0.35">
      <c r="B26" s="4" t="s">
        <v>21</v>
      </c>
      <c r="C26" s="7">
        <v>-743608.15</v>
      </c>
    </row>
    <row r="27" spans="2:3" s="3" customFormat="1" ht="21" customHeight="1" x14ac:dyDescent="0.35">
      <c r="B27" s="4" t="s">
        <v>22</v>
      </c>
      <c r="C27" s="8">
        <v>45533.24</v>
      </c>
    </row>
    <row r="28" spans="2:3" s="3" customFormat="1" ht="21" customHeight="1" x14ac:dyDescent="0.35">
      <c r="B28" s="4" t="s">
        <v>23</v>
      </c>
      <c r="C28" s="7">
        <v>-20103</v>
      </c>
    </row>
    <row r="29" spans="2:3" s="3" customFormat="1" ht="21" customHeight="1" x14ac:dyDescent="0.35">
      <c r="B29" s="4" t="s">
        <v>24</v>
      </c>
      <c r="C29" s="8">
        <v>102622</v>
      </c>
    </row>
    <row r="30" spans="2:3" s="3" customFormat="1" ht="21" hidden="1" customHeight="1" x14ac:dyDescent="0.35">
      <c r="B30" s="4" t="s">
        <v>25</v>
      </c>
      <c r="C30" s="8"/>
    </row>
    <row r="31" spans="2:3" s="3" customFormat="1" ht="21" customHeight="1" thickBot="1" x14ac:dyDescent="0.4">
      <c r="B31" s="25" t="s">
        <v>26</v>
      </c>
      <c r="C31" s="26">
        <f>SUM(C25:C30)</f>
        <v>128052.23999999999</v>
      </c>
    </row>
    <row r="32" spans="2:3" s="3" customFormat="1" ht="21" customHeight="1" thickTop="1" x14ac:dyDescent="0.25">
      <c r="B32" s="9"/>
      <c r="C32" s="11"/>
    </row>
    <row r="33" spans="2:4" s="3" customFormat="1" ht="21" customHeight="1" thickBot="1" x14ac:dyDescent="0.3">
      <c r="B33" s="28" t="s">
        <v>27</v>
      </c>
      <c r="C33" s="27">
        <f>+C31+C23+C14-2</f>
        <v>8465085</v>
      </c>
    </row>
    <row r="34" spans="2:4" s="3" customFormat="1" ht="21" customHeight="1" thickTop="1" x14ac:dyDescent="0.25">
      <c r="B34" s="12"/>
      <c r="C34" s="13"/>
    </row>
    <row r="35" spans="2:4" s="3" customFormat="1" ht="21" customHeight="1" x14ac:dyDescent="0.35">
      <c r="B35" s="14" t="s">
        <v>28</v>
      </c>
      <c r="C35" s="7">
        <v>19905</v>
      </c>
    </row>
    <row r="36" spans="2:4" s="3" customFormat="1" ht="21" customHeight="1" x14ac:dyDescent="0.35">
      <c r="B36" s="14" t="s">
        <v>29</v>
      </c>
      <c r="C36" s="7">
        <v>591235</v>
      </c>
      <c r="D36" s="15"/>
    </row>
    <row r="37" spans="2:4" s="3" customFormat="1" ht="21" hidden="1" customHeight="1" x14ac:dyDescent="0.35">
      <c r="B37" s="14" t="s">
        <v>30</v>
      </c>
      <c r="C37" s="7">
        <v>0</v>
      </c>
      <c r="D37" s="15"/>
    </row>
    <row r="38" spans="2:4" s="3" customFormat="1" ht="21" hidden="1" customHeight="1" x14ac:dyDescent="0.35">
      <c r="B38" s="14" t="s">
        <v>31</v>
      </c>
      <c r="C38" s="7">
        <v>0</v>
      </c>
    </row>
    <row r="39" spans="2:4" s="3" customFormat="1" ht="21" customHeight="1" x14ac:dyDescent="0.35">
      <c r="B39" s="14" t="s">
        <v>32</v>
      </c>
      <c r="C39" s="7">
        <v>36837</v>
      </c>
    </row>
    <row r="40" spans="2:4" s="3" customFormat="1" ht="21" customHeight="1" thickBot="1" x14ac:dyDescent="0.3">
      <c r="B40" s="28" t="s">
        <v>33</v>
      </c>
      <c r="C40" s="27">
        <f>SUM(C35:C39)</f>
        <v>647977</v>
      </c>
    </row>
    <row r="41" spans="2:4" s="3" customFormat="1" ht="21" customHeight="1" thickTop="1" x14ac:dyDescent="0.25">
      <c r="B41" s="12"/>
      <c r="C41" s="13"/>
    </row>
    <row r="42" spans="2:4" s="3" customFormat="1" ht="21" customHeight="1" x14ac:dyDescent="0.35">
      <c r="B42" s="14" t="s">
        <v>34</v>
      </c>
      <c r="C42" s="16">
        <v>42008.47</v>
      </c>
    </row>
    <row r="43" spans="2:4" s="3" customFormat="1" ht="21" customHeight="1" x14ac:dyDescent="0.35">
      <c r="B43" s="14" t="s">
        <v>35</v>
      </c>
      <c r="C43" s="16">
        <v>11637130</v>
      </c>
    </row>
    <row r="44" spans="2:4" s="3" customFormat="1" ht="21" customHeight="1" x14ac:dyDescent="0.35">
      <c r="B44" s="14" t="s">
        <v>36</v>
      </c>
      <c r="C44" s="7">
        <f>-4321189.05-2832423</f>
        <v>-7153612.0499999998</v>
      </c>
    </row>
    <row r="45" spans="2:4" s="3" customFormat="1" ht="21" customHeight="1" x14ac:dyDescent="0.35">
      <c r="B45" s="14" t="s">
        <v>37</v>
      </c>
      <c r="C45" s="17">
        <v>3291582</v>
      </c>
    </row>
    <row r="46" spans="2:4" s="3" customFormat="1" ht="21" customHeight="1" thickBot="1" x14ac:dyDescent="0.3">
      <c r="B46" s="28" t="s">
        <v>38</v>
      </c>
      <c r="C46" s="27">
        <f>SUM(C42:C45)+1</f>
        <v>7817109.4200000009</v>
      </c>
    </row>
    <row r="47" spans="2:4" s="3" customFormat="1" ht="21" hidden="1" customHeight="1" x14ac:dyDescent="0.25">
      <c r="B47" s="12"/>
      <c r="C47" s="13"/>
    </row>
    <row r="48" spans="2:4" s="3" customFormat="1" ht="21" customHeight="1" thickTop="1" thickBot="1" x14ac:dyDescent="0.3">
      <c r="B48" s="14"/>
      <c r="C48" s="18"/>
    </row>
    <row r="49" spans="2:3" s="3" customFormat="1" ht="21" customHeight="1" thickTop="1" thickBot="1" x14ac:dyDescent="0.3">
      <c r="B49" s="28" t="s">
        <v>39</v>
      </c>
      <c r="C49" s="27">
        <f>+C46+C40</f>
        <v>8465086.4200000018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26" zoomScale="75" workbookViewId="0">
      <selection activeCell="B33" sqref="A33:XFD33"/>
    </sheetView>
  </sheetViews>
  <sheetFormatPr baseColWidth="10" defaultRowHeight="18" x14ac:dyDescent="0.35"/>
  <cols>
    <col min="1" max="1" width="14.5" style="1" customWidth="1"/>
    <col min="2" max="2" width="41.625" style="1" customWidth="1"/>
    <col min="3" max="3" width="30" style="1" customWidth="1"/>
    <col min="4" max="16384" width="11" style="1"/>
  </cols>
  <sheetData>
    <row r="1" spans="2:3" ht="18.75" thickBot="1" x14ac:dyDescent="0.4"/>
    <row r="2" spans="2:3" s="31" customFormat="1" ht="44.25" customHeight="1" x14ac:dyDescent="0.35">
      <c r="B2" s="32" t="s">
        <v>0</v>
      </c>
      <c r="C2" s="33"/>
    </row>
    <row r="3" spans="2:3" ht="24" customHeight="1" x14ac:dyDescent="0.35">
      <c r="B3" s="19" t="s">
        <v>52</v>
      </c>
      <c r="C3" s="20"/>
    </row>
    <row r="4" spans="2:3" ht="24" customHeight="1" thickBot="1" x14ac:dyDescent="0.4">
      <c r="B4" s="21" t="s">
        <v>51</v>
      </c>
      <c r="C4" s="22"/>
    </row>
    <row r="5" spans="2:3" ht="27.75" customHeight="1" thickBot="1" x14ac:dyDescent="0.4">
      <c r="B5" s="2"/>
      <c r="C5" s="2"/>
    </row>
    <row r="6" spans="2:3" s="3" customFormat="1" ht="27.75" customHeight="1" thickTop="1" thickBot="1" x14ac:dyDescent="0.3">
      <c r="B6" s="23" t="s">
        <v>2</v>
      </c>
      <c r="C6" s="24" t="s">
        <v>3</v>
      </c>
    </row>
    <row r="7" spans="2:3" s="6" customFormat="1" ht="21" customHeight="1" thickTop="1" x14ac:dyDescent="0.35">
      <c r="B7" s="4" t="s">
        <v>4</v>
      </c>
      <c r="C7" s="5">
        <v>216617</v>
      </c>
    </row>
    <row r="8" spans="2:3" s="3" customFormat="1" ht="21" customHeight="1" x14ac:dyDescent="0.35">
      <c r="B8" s="4" t="s">
        <v>5</v>
      </c>
      <c r="C8" s="7">
        <v>3600000</v>
      </c>
    </row>
    <row r="9" spans="2:3" s="3" customFormat="1" ht="21" customHeight="1" x14ac:dyDescent="0.35">
      <c r="B9" s="4" t="s">
        <v>6</v>
      </c>
      <c r="C9" s="8">
        <v>45000</v>
      </c>
    </row>
    <row r="10" spans="2:3" s="3" customFormat="1" ht="21" customHeight="1" x14ac:dyDescent="0.35">
      <c r="B10" s="4" t="s">
        <v>7</v>
      </c>
      <c r="C10" s="8">
        <v>172042</v>
      </c>
    </row>
    <row r="11" spans="2:3" s="3" customFormat="1" ht="21" hidden="1" customHeight="1" x14ac:dyDescent="0.35">
      <c r="B11" s="4" t="s">
        <v>8</v>
      </c>
      <c r="C11" s="7">
        <v>0</v>
      </c>
    </row>
    <row r="12" spans="2:3" s="3" customFormat="1" ht="21" hidden="1" customHeight="1" x14ac:dyDescent="0.35">
      <c r="B12" s="4" t="s">
        <v>9</v>
      </c>
      <c r="C12" s="7">
        <v>0</v>
      </c>
    </row>
    <row r="13" spans="2:3" s="3" customFormat="1" ht="21" hidden="1" customHeight="1" x14ac:dyDescent="0.35">
      <c r="B13" s="4" t="s">
        <v>10</v>
      </c>
      <c r="C13" s="8">
        <v>0</v>
      </c>
    </row>
    <row r="14" spans="2:3" s="3" customFormat="1" ht="21" customHeight="1" thickBot="1" x14ac:dyDescent="0.4">
      <c r="B14" s="25" t="s">
        <v>11</v>
      </c>
      <c r="C14" s="26">
        <f>SUM(C7:C13)</f>
        <v>4033659</v>
      </c>
    </row>
    <row r="15" spans="2:3" s="3" customFormat="1" ht="21" customHeight="1" thickTop="1" x14ac:dyDescent="0.25">
      <c r="B15" s="9"/>
      <c r="C15" s="10"/>
    </row>
    <row r="16" spans="2:3" s="3" customFormat="1" ht="21" customHeight="1" x14ac:dyDescent="0.35">
      <c r="B16" s="4" t="s">
        <v>12</v>
      </c>
      <c r="C16" s="8">
        <v>3421045</v>
      </c>
    </row>
    <row r="17" spans="2:3" s="3" customFormat="1" ht="21" customHeight="1" x14ac:dyDescent="0.35">
      <c r="B17" s="4" t="s">
        <v>13</v>
      </c>
      <c r="C17" s="8">
        <v>3256716.86</v>
      </c>
    </row>
    <row r="18" spans="2:3" s="3" customFormat="1" ht="21" customHeight="1" x14ac:dyDescent="0.35">
      <c r="B18" s="4" t="s">
        <v>14</v>
      </c>
      <c r="C18" s="8">
        <v>8931662.6699999999</v>
      </c>
    </row>
    <row r="19" spans="2:3" s="3" customFormat="1" ht="21" customHeight="1" x14ac:dyDescent="0.35">
      <c r="B19" s="4" t="s">
        <v>15</v>
      </c>
      <c r="C19" s="8">
        <v>317594.52</v>
      </c>
    </row>
    <row r="20" spans="2:3" s="3" customFormat="1" ht="21" customHeight="1" x14ac:dyDescent="0.35">
      <c r="B20" s="4" t="s">
        <v>16</v>
      </c>
      <c r="C20" s="8">
        <v>361471.21</v>
      </c>
    </row>
    <row r="21" spans="2:3" s="3" customFormat="1" ht="21" customHeight="1" x14ac:dyDescent="0.35">
      <c r="B21" s="4" t="s">
        <v>17</v>
      </c>
      <c r="C21" s="8">
        <v>154951.5</v>
      </c>
    </row>
    <row r="22" spans="2:3" s="3" customFormat="1" ht="21" customHeight="1" x14ac:dyDescent="0.35">
      <c r="B22" s="4" t="s">
        <v>18</v>
      </c>
      <c r="C22" s="7">
        <v>-12000327</v>
      </c>
    </row>
    <row r="23" spans="2:3" s="3" customFormat="1" ht="21" customHeight="1" thickBot="1" x14ac:dyDescent="0.4">
      <c r="B23" s="25" t="s">
        <v>19</v>
      </c>
      <c r="C23" s="26">
        <f>SUM(C16:C22)</f>
        <v>4443114.76</v>
      </c>
    </row>
    <row r="24" spans="2:3" s="3" customFormat="1" ht="21" customHeight="1" thickTop="1" x14ac:dyDescent="0.25">
      <c r="B24" s="9"/>
      <c r="C24" s="11"/>
    </row>
    <row r="25" spans="2:3" s="3" customFormat="1" ht="21" customHeight="1" x14ac:dyDescent="0.35">
      <c r="B25" s="4" t="s">
        <v>20</v>
      </c>
      <c r="C25" s="8">
        <v>743608.15</v>
      </c>
    </row>
    <row r="26" spans="2:3" s="3" customFormat="1" ht="21" customHeight="1" x14ac:dyDescent="0.35">
      <c r="B26" s="4" t="s">
        <v>21</v>
      </c>
      <c r="C26" s="7">
        <v>-743608.15</v>
      </c>
    </row>
    <row r="27" spans="2:3" s="3" customFormat="1" ht="21" customHeight="1" x14ac:dyDescent="0.35">
      <c r="B27" s="4" t="s">
        <v>22</v>
      </c>
      <c r="C27" s="8">
        <v>45533.24</v>
      </c>
    </row>
    <row r="28" spans="2:3" s="3" customFormat="1" ht="21" customHeight="1" x14ac:dyDescent="0.35">
      <c r="B28" s="4" t="s">
        <v>23</v>
      </c>
      <c r="C28" s="7">
        <v>-19724</v>
      </c>
    </row>
    <row r="29" spans="2:3" s="3" customFormat="1" ht="21" customHeight="1" x14ac:dyDescent="0.35">
      <c r="B29" s="4" t="s">
        <v>24</v>
      </c>
      <c r="C29" s="8">
        <v>102622</v>
      </c>
    </row>
    <row r="30" spans="2:3" s="3" customFormat="1" ht="21" hidden="1" customHeight="1" x14ac:dyDescent="0.35">
      <c r="B30" s="4" t="s">
        <v>25</v>
      </c>
      <c r="C30" s="8"/>
    </row>
    <row r="31" spans="2:3" s="3" customFormat="1" ht="21" customHeight="1" thickBot="1" x14ac:dyDescent="0.4">
      <c r="B31" s="25" t="s">
        <v>26</v>
      </c>
      <c r="C31" s="26">
        <f>SUM(C25:C30)</f>
        <v>128431.23999999999</v>
      </c>
    </row>
    <row r="32" spans="2:3" s="3" customFormat="1" ht="21" customHeight="1" thickTop="1" x14ac:dyDescent="0.25">
      <c r="B32" s="9"/>
      <c r="C32" s="11"/>
    </row>
    <row r="33" spans="2:4" s="3" customFormat="1" ht="21" customHeight="1" thickBot="1" x14ac:dyDescent="0.3">
      <c r="B33" s="28" t="s">
        <v>27</v>
      </c>
      <c r="C33" s="27">
        <f>+C31+C23+C14-2</f>
        <v>8605203</v>
      </c>
    </row>
    <row r="34" spans="2:4" s="3" customFormat="1" ht="21" customHeight="1" thickTop="1" x14ac:dyDescent="0.25">
      <c r="B34" s="12"/>
      <c r="C34" s="13"/>
    </row>
    <row r="35" spans="2:4" s="3" customFormat="1" ht="21" customHeight="1" x14ac:dyDescent="0.35">
      <c r="B35" s="14" t="s">
        <v>28</v>
      </c>
      <c r="C35" s="7">
        <v>144087</v>
      </c>
    </row>
    <row r="36" spans="2:4" s="3" customFormat="1" ht="21" customHeight="1" x14ac:dyDescent="0.35">
      <c r="B36" s="14" t="s">
        <v>29</v>
      </c>
      <c r="C36" s="7">
        <v>560284</v>
      </c>
      <c r="D36" s="15"/>
    </row>
    <row r="37" spans="2:4" s="3" customFormat="1" ht="21" customHeight="1" x14ac:dyDescent="0.35">
      <c r="B37" s="14" t="s">
        <v>30</v>
      </c>
      <c r="C37" s="7">
        <v>7208</v>
      </c>
      <c r="D37" s="15"/>
    </row>
    <row r="38" spans="2:4" s="3" customFormat="1" ht="21" hidden="1" customHeight="1" x14ac:dyDescent="0.35">
      <c r="B38" s="14" t="s">
        <v>31</v>
      </c>
      <c r="C38" s="7">
        <v>0</v>
      </c>
    </row>
    <row r="39" spans="2:4" s="3" customFormat="1" ht="21" customHeight="1" x14ac:dyDescent="0.35">
      <c r="B39" s="14" t="s">
        <v>32</v>
      </c>
      <c r="C39" s="7">
        <v>20824</v>
      </c>
    </row>
    <row r="40" spans="2:4" s="3" customFormat="1" ht="21" customHeight="1" thickBot="1" x14ac:dyDescent="0.3">
      <c r="B40" s="28" t="s">
        <v>33</v>
      </c>
      <c r="C40" s="27">
        <f>SUM(C35:C39)</f>
        <v>732403</v>
      </c>
    </row>
    <row r="41" spans="2:4" s="3" customFormat="1" ht="21" customHeight="1" thickTop="1" x14ac:dyDescent="0.25">
      <c r="B41" s="12"/>
      <c r="C41" s="13"/>
    </row>
    <row r="42" spans="2:4" s="3" customFormat="1" ht="21" customHeight="1" x14ac:dyDescent="0.35">
      <c r="B42" s="14" t="s">
        <v>34</v>
      </c>
      <c r="C42" s="16">
        <v>42008.47</v>
      </c>
    </row>
    <row r="43" spans="2:4" s="3" customFormat="1" ht="21" customHeight="1" x14ac:dyDescent="0.35">
      <c r="B43" s="14" t="s">
        <v>35</v>
      </c>
      <c r="C43" s="16">
        <v>11629197</v>
      </c>
    </row>
    <row r="44" spans="2:4" s="3" customFormat="1" ht="21" customHeight="1" x14ac:dyDescent="0.35">
      <c r="B44" s="14" t="s">
        <v>36</v>
      </c>
      <c r="C44" s="7">
        <f>-4321189.05-2832423</f>
        <v>-7153612.0499999998</v>
      </c>
    </row>
    <row r="45" spans="2:4" s="3" customFormat="1" ht="21" customHeight="1" x14ac:dyDescent="0.35">
      <c r="B45" s="14" t="s">
        <v>37</v>
      </c>
      <c r="C45" s="17">
        <v>3355208</v>
      </c>
    </row>
    <row r="46" spans="2:4" s="3" customFormat="1" ht="21" customHeight="1" thickBot="1" x14ac:dyDescent="0.3">
      <c r="B46" s="28" t="s">
        <v>38</v>
      </c>
      <c r="C46" s="27">
        <f>SUM(C42:C45)+1</f>
        <v>7872802.4200000009</v>
      </c>
    </row>
    <row r="47" spans="2:4" s="3" customFormat="1" ht="21" hidden="1" customHeight="1" x14ac:dyDescent="0.25">
      <c r="B47" s="12"/>
      <c r="C47" s="13"/>
    </row>
    <row r="48" spans="2:4" s="3" customFormat="1" ht="21" customHeight="1" thickTop="1" thickBot="1" x14ac:dyDescent="0.3">
      <c r="B48" s="14"/>
      <c r="C48" s="18"/>
    </row>
    <row r="49" spans="2:3" s="3" customFormat="1" ht="21" customHeight="1" thickTop="1" thickBot="1" x14ac:dyDescent="0.3">
      <c r="B49" s="28" t="s">
        <v>39</v>
      </c>
      <c r="C49" s="27">
        <f>+C46+C40-2</f>
        <v>8605203.4200000018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Balance Dic 2008</vt:lpstr>
      <vt:lpstr>Balance Nov 2008</vt:lpstr>
      <vt:lpstr>balance Oct 2008</vt:lpstr>
      <vt:lpstr>Balance Sep 2008</vt:lpstr>
      <vt:lpstr>Balance Agt 2008</vt:lpstr>
      <vt:lpstr>Balance Jul2008</vt:lpstr>
      <vt:lpstr>Balance Jun 2008</vt:lpstr>
      <vt:lpstr>Balance May 2008</vt:lpstr>
      <vt:lpstr>Balance Abr 2008</vt:lpstr>
      <vt:lpstr>Balance Mzo 2008</vt:lpstr>
      <vt:lpstr>Balance Feb 2008</vt:lpstr>
      <vt:lpstr>Balance Ene 2008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Molina Becerril</dc:creator>
  <cp:lastModifiedBy>Adriana Molina Becerril</cp:lastModifiedBy>
  <dcterms:created xsi:type="dcterms:W3CDTF">2012-04-05T19:54:29Z</dcterms:created>
  <dcterms:modified xsi:type="dcterms:W3CDTF">2012-04-11T19:47:36Z</dcterms:modified>
</cp:coreProperties>
</file>